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10260" firstSheet="1" activeTab="1"/>
  </bookViews>
  <sheets>
    <sheet name="Исходные даные" sheetId="8" r:id="rId1"/>
    <sheet name=" Ж.2 (обязательное)" sheetId="10" r:id="rId2"/>
    <sheet name=" Ж.3 (обязательное)" sheetId="1" r:id="rId3"/>
  </sheets>
  <definedNames>
    <definedName name="_xlnm.Print_Area" localSheetId="1">' Ж.2 (обязательное)'!$A$1:$J$32</definedName>
    <definedName name="_xlnm.Print_Area" localSheetId="2">' Ж.3 (обязательное)'!$A$1:$J$34</definedName>
    <definedName name="_xlnm.Print_Area" localSheetId="0">'Исходные даные'!$A$53:$K$92</definedName>
  </definedNames>
  <calcPr calcId="145621"/>
</workbook>
</file>

<file path=xl/calcChain.xml><?xml version="1.0" encoding="utf-8"?>
<calcChain xmlns="http://schemas.openxmlformats.org/spreadsheetml/2006/main">
  <c r="F9" i="10" l="1"/>
  <c r="B28" i="10" s="1"/>
  <c r="B26" i="10"/>
  <c r="A112" i="8" l="1"/>
  <c r="A106" i="8"/>
  <c r="B29" i="1" l="1"/>
  <c r="G10" i="1" s="1"/>
  <c r="B49" i="8" l="1"/>
  <c r="B45" i="8"/>
  <c r="B39" i="8"/>
  <c r="B35" i="8"/>
  <c r="B31" i="8"/>
  <c r="B83" i="8" s="1"/>
  <c r="B89" i="8" s="1"/>
  <c r="B91" i="8" s="1"/>
  <c r="B99" i="8" s="1"/>
  <c r="B24" i="8"/>
  <c r="B20" i="8"/>
  <c r="B14" i="8"/>
  <c r="B71" i="8" s="1"/>
  <c r="B77" i="8" s="1"/>
  <c r="B79" i="8" s="1"/>
  <c r="B97" i="8" s="1"/>
  <c r="B10" i="8"/>
  <c r="B55" i="8" l="1"/>
  <c r="B59" i="8" s="1"/>
  <c r="B65" i="8" s="1"/>
  <c r="B67" i="8" s="1"/>
  <c r="B96" i="8" s="1"/>
</calcChain>
</file>

<file path=xl/sharedStrings.xml><?xml version="1.0" encoding="utf-8"?>
<sst xmlns="http://schemas.openxmlformats.org/spreadsheetml/2006/main" count="98" uniqueCount="80">
  <si>
    <t>Расчет расхода приточного воздуха</t>
  </si>
  <si>
    <r>
      <t>м</t>
    </r>
    <r>
      <rPr>
        <sz val="11"/>
        <rFont val="ISOCPEUR"/>
        <family val="2"/>
        <charset val="204"/>
      </rPr>
      <t>³</t>
    </r>
    <r>
      <rPr>
        <i/>
        <sz val="11"/>
        <rFont val="ISOCPEUR"/>
        <family val="2"/>
        <charset val="204"/>
      </rPr>
      <t>/ч</t>
    </r>
  </si>
  <si>
    <t xml:space="preserve">- расход воздуха, удаляемого из обслуживаемой или рабочей зоны </t>
  </si>
  <si>
    <t xml:space="preserve">помещения системами местных отсосов, и на технологические </t>
  </si>
  <si>
    <t xml:space="preserve">по избыткам явной теплоты при значении углового коэффициента </t>
  </si>
  <si>
    <t>Исходные данные</t>
  </si>
  <si>
    <t>Теплота, выделяемая в помещение при номинальной мощности, кВт</t>
  </si>
  <si>
    <t>Расход воздуха на горение м3/мин</t>
  </si>
  <si>
    <t>Расход воздуха на горение м3/час</t>
  </si>
  <si>
    <t>Расход воздуха вентилятора радиатора м3/час</t>
  </si>
  <si>
    <t>Расход воздуха вентилятора радиатора м3/мин</t>
  </si>
  <si>
    <t>Допустимое противодавление охлаждающего воздуха, Па</t>
  </si>
  <si>
    <t>Caterpillar GEH220 (176 кВт)</t>
  </si>
  <si>
    <t>Расход воздуха системы охлаждения генератора м3/мин</t>
  </si>
  <si>
    <t>Расход воздуха системы охлаждения генератора м3/час</t>
  </si>
  <si>
    <t>Расход воздуха выхлопных газов м3/мин</t>
  </si>
  <si>
    <t>Расход воздуха выхлопных газов м3/час</t>
  </si>
  <si>
    <t>SDMO V440C2</t>
  </si>
  <si>
    <t>Расход воздуха вентилятора радиатора м3/c</t>
  </si>
  <si>
    <t>Допустимое противодавление охлаждающего воздуха, мм H2O</t>
  </si>
  <si>
    <t>Расход воздуха выхлопных газов л/с</t>
  </si>
  <si>
    <t>Излучаемое тепло, кВт</t>
  </si>
  <si>
    <t>Расход воздуха на горение л/сек</t>
  </si>
  <si>
    <t>Отвод тепла от генератора, кВт</t>
  </si>
  <si>
    <t>Суммарное количество воздуха для компенсации и работы 2-х ДГУ м3/час</t>
  </si>
  <si>
    <t>Расчётные даные для решёток на выхлоп у GEH220</t>
  </si>
  <si>
    <t>Расчётные даные для решёток на выхлоп у SDMO V440C2</t>
  </si>
  <si>
    <t>по приложению Ж (обязательное) СП 60.13330.2016 изм.1 (2019г.)</t>
  </si>
  <si>
    <t>для помещения:</t>
  </si>
  <si>
    <t>нужды из обслуживаемой или рабочей зоны, м3/ч;</t>
  </si>
  <si>
    <t>- избыточный явный тепловой потоки в помещении, Вт;</t>
  </si>
  <si>
    <r>
      <t>- удельная массовая теплоемкость воздуха, кДж/(кг</t>
    </r>
    <r>
      <rPr>
        <sz val="11"/>
        <rFont val="ISOCPEUR"/>
        <family val="2"/>
        <charset val="204"/>
      </rPr>
      <t>·</t>
    </r>
    <r>
      <rPr>
        <i/>
        <sz val="11"/>
        <rFont val="ISOCPEUR"/>
        <family val="2"/>
        <charset val="204"/>
      </rPr>
      <t>°C);</t>
    </r>
  </si>
  <si>
    <t>- температура воздуха, в обслуживаемой (рабочей зоне)</t>
  </si>
  <si>
    <t>помещения, °C;</t>
  </si>
  <si>
    <t xml:space="preserve">- плотность приточного воздуха при температуре, соответствующей </t>
  </si>
  <si>
    <t>рассматриваемому периоду года; кг/м</t>
  </si>
  <si>
    <t>Расход воздуха системы охлаждения генератора м3/с</t>
  </si>
  <si>
    <t>Расчёт воздухозаборных и выбросных отверстий ДГУ</t>
  </si>
  <si>
    <t xml:space="preserve">- температура воздуха, в не обслуживаемой (рабочей зоне) </t>
  </si>
  <si>
    <t>- температура приточного воздуха, °C; (СП 131.13330.2018)</t>
  </si>
  <si>
    <t>(согласно паспортным данным на оборудование)</t>
  </si>
  <si>
    <t>Расчётные даные для решёток на суммарный всас (GEH220 + SDMO)</t>
  </si>
  <si>
    <t>Площадь живого сечения 1-й реш. ВЕЗА РОН230 размерами 800x620 (каталог ВЕЗА), м2</t>
  </si>
  <si>
    <t>Для предварительного расчёта принимаем 6 решеток ВЕЗА РОН230 размерами 800x620</t>
  </si>
  <si>
    <t>Расчётное количество воздуха на 1 решетку, м3/час</t>
  </si>
  <si>
    <t>Коэффициент местного сопротивления 1-й реш. (каталог ВЕЗА)</t>
  </si>
  <si>
    <t>Потери давления воздуха на принятой решетке, Па</t>
  </si>
  <si>
    <t>&lt; 120 Па</t>
  </si>
  <si>
    <t>Условие выполняется</t>
  </si>
  <si>
    <t>Расчётное количество воздуха на решетку, м3/час</t>
  </si>
  <si>
    <t>Площадь живого сечения 1-й реш. ВЕЗА РОН230 размерами 2400x620 (каталог ВЕЗА), м2</t>
  </si>
  <si>
    <t>Площадь живого сечения 1-й реш. ВЕЗА РОН230 размерами 1200x1720 (каталог ВЕЗА), м2</t>
  </si>
  <si>
    <t>Потери давления воздуха на всасе для 2-х ДГУ расчётный, Па</t>
  </si>
  <si>
    <t>Потери давления воздуха в решетке на нагнетании (GEH220), Па</t>
  </si>
  <si>
    <t>Потери давления воздуха в решетке на нагнетании (SDMO), Па</t>
  </si>
  <si>
    <t>Потери давления воздуха в воздуховодах согласно аэродин. Расчёту (GEH220), Па</t>
  </si>
  <si>
    <t>Потери давления воздуха в воздуховодах согласно аэродин. Расчёту (SDMO), Па</t>
  </si>
  <si>
    <t>ИТОГО:</t>
  </si>
  <si>
    <t>ПРОВЕРКА GEH220</t>
  </si>
  <si>
    <t>ПРОВЕРКА SDMO</t>
  </si>
  <si>
    <t>&lt; 196,2 Па</t>
  </si>
  <si>
    <t xml:space="preserve">Скорость в живом сечении м/с </t>
  </si>
  <si>
    <t>Скорость в живом сечении м/с</t>
  </si>
  <si>
    <t>___________________</t>
  </si>
  <si>
    <t>помещения следует принимать величину 6м (СП60.13330.2016 ф. Ж6)</t>
  </si>
  <si>
    <t xml:space="preserve">Примечание - Для помещений, имеющих высоту 6 м и более, в качестве 
расчетного объема </t>
  </si>
  <si>
    <t>Кратность воздухообмена 1/ч</t>
  </si>
  <si>
    <t>n=</t>
  </si>
  <si>
    <t>Объём зоны №1 с выделением вреденостей(Цех №1)</t>
  </si>
  <si>
    <t>Площадь зоны №1 (Цех №1)</t>
  </si>
  <si>
    <t>Высота помещения для определения кратности</t>
  </si>
  <si>
    <t>Результирующая кратность:</t>
  </si>
  <si>
    <t>среднесуточная ПДК {ГОСТ 10003-90}</t>
  </si>
  <si>
    <t xml:space="preserve">концентрация вредного выделения в приточном воздухе мг/м3.
</t>
  </si>
  <si>
    <t>воздухе помещения, мг/м3. {ГОСТ 12.1.005-88}</t>
  </si>
  <si>
    <t xml:space="preserve">предельно допустимая концентрация вредного выделения в
</t>
  </si>
  <si>
    <t>количество выделяющихся вредностей в помещении, мг/ч</t>
  </si>
  <si>
    <t>_________</t>
  </si>
  <si>
    <t>по массе выделяющихся вредных веществ (формула Ж.2)</t>
  </si>
  <si>
    <t>луча процесса в помещении Ɛ ≥ 40000 кДж/кг  (формула Ж.3)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</si>
</sst>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10"/>
      <name val="GOST Common"/>
      <family val="2"/>
      <charset val="204"/>
    </font>
    <font>
      <i/>
      <sz val="11"/>
      <name val="GOST Common"/>
      <family val="2"/>
      <charset val="204"/>
    </font>
    <font>
      <i/>
      <sz val="10"/>
      <name val="ISOCPEUR"/>
      <family val="2"/>
      <charset val="204"/>
    </font>
    <font>
      <b/>
      <i/>
      <sz val="14"/>
      <name val="ISOCPEUR"/>
      <family val="2"/>
      <charset val="204"/>
    </font>
    <font>
      <b/>
      <i/>
      <sz val="12"/>
      <name val="ISOCPEUR"/>
      <family val="2"/>
      <charset val="204"/>
    </font>
    <font>
      <i/>
      <sz val="11"/>
      <name val="ISOCPEUR"/>
      <family val="2"/>
      <charset val="204"/>
    </font>
    <font>
      <i/>
      <u/>
      <sz val="11"/>
      <name val="ISOCPEUR"/>
      <family val="2"/>
      <charset val="204"/>
    </font>
    <font>
      <sz val="11"/>
      <name val="ISOCPEUR"/>
      <family val="2"/>
      <charset val="204"/>
    </font>
    <font>
      <i/>
      <sz val="11"/>
      <color rgb="FF00B050"/>
      <name val="ISOCPEUR"/>
      <family val="2"/>
      <charset val="204"/>
    </font>
    <font>
      <b/>
      <i/>
      <sz val="11"/>
      <name val="ISOCPEUR"/>
      <family val="2"/>
      <charset val="204"/>
    </font>
    <font>
      <b/>
      <sz val="16"/>
      <color theme="1"/>
      <name val="Calibri"/>
      <family val="2"/>
      <charset val="204"/>
      <scheme val="minor"/>
    </font>
    <font>
      <i/>
      <sz val="10"/>
      <color rgb="FF00B050"/>
      <name val="GOST Common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quotePrefix="1" applyFont="1"/>
    <xf numFmtId="0" fontId="6" fillId="0" borderId="0" xfId="0" applyFont="1" applyAlignment="1">
      <alignment horizontal="center"/>
    </xf>
    <xf numFmtId="0" fontId="2" fillId="0" borderId="0" xfId="0" quotePrefix="1" applyFo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quotePrefix="1" applyFont="1"/>
    <xf numFmtId="2" fontId="6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7" fillId="0" borderId="0" xfId="0" applyFont="1"/>
    <xf numFmtId="0" fontId="9" fillId="0" borderId="0" xfId="0" applyFont="1"/>
    <xf numFmtId="2" fontId="6" fillId="0" borderId="0" xfId="0" applyNumberFormat="1" applyFont="1"/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quotePrefix="1" applyFont="1" applyAlignment="1"/>
    <xf numFmtId="0" fontId="6" fillId="0" borderId="0" xfId="0" applyFont="1" applyAlignment="1"/>
    <xf numFmtId="0" fontId="1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27842</xdr:colOff>
      <xdr:row>4</xdr:row>
      <xdr:rowOff>152400</xdr:rowOff>
    </xdr:from>
    <xdr:ext cx="562708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7842" y="914400"/>
              <a:ext cx="562708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𝑄</m:t>
                  </m:r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7842" y="914400"/>
              <a:ext cx="562708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𝑄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1465</xdr:colOff>
      <xdr:row>6</xdr:row>
      <xdr:rowOff>135548</xdr:rowOff>
    </xdr:from>
    <xdr:ext cx="550985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465" y="1278548"/>
              <a:ext cx="55098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гор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465" y="1278548"/>
              <a:ext cx="55098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гор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1465</xdr:colOff>
      <xdr:row>8</xdr:row>
      <xdr:rowOff>135548</xdr:rowOff>
    </xdr:from>
    <xdr:ext cx="550985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465" y="1278548"/>
              <a:ext cx="55098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гор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465" y="1278548"/>
              <a:ext cx="55098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гор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10</xdr:row>
      <xdr:rowOff>145073</xdr:rowOff>
    </xdr:from>
    <xdr:ext cx="847726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0" y="2050073"/>
              <a:ext cx="847726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вент. рад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0" y="2050073"/>
              <a:ext cx="847726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вент. рад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12</xdr:row>
      <xdr:rowOff>145073</xdr:rowOff>
    </xdr:from>
    <xdr:ext cx="847726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0" y="2050073"/>
              <a:ext cx="847726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вент. рад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0" y="2050073"/>
              <a:ext cx="847726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вент. рад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10990</xdr:colOff>
      <xdr:row>14</xdr:row>
      <xdr:rowOff>116498</xdr:rowOff>
    </xdr:from>
    <xdr:ext cx="665285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10990" y="2783498"/>
              <a:ext cx="665285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сети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10990" y="2783498"/>
              <a:ext cx="665285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сети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16</xdr:row>
      <xdr:rowOff>145073</xdr:rowOff>
    </xdr:from>
    <xdr:ext cx="847726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0" y="3193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вент. ген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0" y="3193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вент. ген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18</xdr:row>
      <xdr:rowOff>145073</xdr:rowOff>
    </xdr:from>
    <xdr:ext cx="847726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0" y="3574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вент. ген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0" y="3574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вент. ген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21</xdr:row>
      <xdr:rowOff>0</xdr:rowOff>
    </xdr:from>
    <xdr:ext cx="847726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0" y="3193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вых. газ.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0" y="3193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вых. газ.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22</xdr:row>
      <xdr:rowOff>145073</xdr:rowOff>
    </xdr:from>
    <xdr:ext cx="847726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0" y="3574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вент. ген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0" y="3574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вент. ген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27</xdr:row>
      <xdr:rowOff>145073</xdr:rowOff>
    </xdr:from>
    <xdr:ext cx="847726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0" y="2050073"/>
              <a:ext cx="847726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вент. рад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0" y="2050073"/>
              <a:ext cx="847726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вент. рад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29</xdr:row>
      <xdr:rowOff>145073</xdr:rowOff>
    </xdr:from>
    <xdr:ext cx="847726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0" y="2431073"/>
              <a:ext cx="847726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вент. рад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0" y="2431073"/>
              <a:ext cx="847726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вент. рад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10990</xdr:colOff>
      <xdr:row>31</xdr:row>
      <xdr:rowOff>116498</xdr:rowOff>
    </xdr:from>
    <xdr:ext cx="665285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10990" y="2783498"/>
              <a:ext cx="665285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сети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0990" y="2783498"/>
              <a:ext cx="665285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сети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10990</xdr:colOff>
      <xdr:row>33</xdr:row>
      <xdr:rowOff>116498</xdr:rowOff>
    </xdr:from>
    <xdr:ext cx="665285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10990" y="6402998"/>
              <a:ext cx="665285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сети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0990" y="6402998"/>
              <a:ext cx="665285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сети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36</xdr:row>
      <xdr:rowOff>0</xdr:rowOff>
    </xdr:from>
    <xdr:ext cx="847726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0" y="4336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вых. газ.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0" y="4336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вых. газ.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37</xdr:row>
      <xdr:rowOff>145073</xdr:rowOff>
    </xdr:from>
    <xdr:ext cx="847726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0" y="4717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вых. газ.</m:t>
                      </m:r>
                    </m:sub>
                  </m:sSub>
                </m:oMath>
              </a14:m>
              <a:r>
                <a:rPr lang="ru-RU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endParaRPr lang="ru-RU">
                <a:effectLst/>
              </a:endParaRPr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0" y="4717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вых. газ.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ru-RU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endParaRPr lang="ru-RU">
                <a:effectLst/>
              </a:endParaRPr>
            </a:p>
          </xdr:txBody>
        </xdr:sp>
      </mc:Fallback>
    </mc:AlternateContent>
    <xdr:clientData/>
  </xdr:oneCellAnchor>
  <xdr:oneCellAnchor>
    <xdr:from>
      <xdr:col>0</xdr:col>
      <xdr:colOff>27842</xdr:colOff>
      <xdr:row>39</xdr:row>
      <xdr:rowOff>152400</xdr:rowOff>
    </xdr:from>
    <xdr:ext cx="562708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27842" y="914400"/>
              <a:ext cx="562708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𝑄</m:t>
                  </m:r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27842" y="914400"/>
              <a:ext cx="562708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𝑄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1465</xdr:colOff>
      <xdr:row>41</xdr:row>
      <xdr:rowOff>135548</xdr:rowOff>
    </xdr:from>
    <xdr:ext cx="550985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/>
            <xdr:cNvSpPr txBox="1"/>
          </xdr:nvSpPr>
          <xdr:spPr>
            <a:xfrm>
              <a:off x="1465" y="1278548"/>
              <a:ext cx="55098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гор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1465" y="1278548"/>
              <a:ext cx="55098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гор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1465</xdr:colOff>
      <xdr:row>43</xdr:row>
      <xdr:rowOff>135548</xdr:rowOff>
    </xdr:from>
    <xdr:ext cx="550985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/>
            <xdr:cNvSpPr txBox="1"/>
          </xdr:nvSpPr>
          <xdr:spPr>
            <a:xfrm>
              <a:off x="1465" y="7946048"/>
              <a:ext cx="55098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гор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1465" y="7946048"/>
              <a:ext cx="55098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гор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47</xdr:row>
      <xdr:rowOff>145073</xdr:rowOff>
    </xdr:from>
    <xdr:ext cx="847726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/>
            <xdr:cNvSpPr txBox="1"/>
          </xdr:nvSpPr>
          <xdr:spPr>
            <a:xfrm>
              <a:off x="0" y="3574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вент. ген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0" y="3574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вент. ген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45</xdr:row>
      <xdr:rowOff>145073</xdr:rowOff>
    </xdr:from>
    <xdr:ext cx="847726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/>
            <xdr:cNvSpPr txBox="1"/>
          </xdr:nvSpPr>
          <xdr:spPr>
            <a:xfrm>
              <a:off x="0" y="3193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вент. ген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0" y="3193073"/>
              <a:ext cx="847726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вент. ген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27842</xdr:colOff>
      <xdr:row>49</xdr:row>
      <xdr:rowOff>152400</xdr:rowOff>
    </xdr:from>
    <xdr:ext cx="562708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/>
            <xdr:cNvSpPr txBox="1"/>
          </xdr:nvSpPr>
          <xdr:spPr>
            <a:xfrm>
              <a:off x="27842" y="7581900"/>
              <a:ext cx="562708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𝑄</m:t>
                  </m:r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27842" y="7581900"/>
              <a:ext cx="562708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𝑄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22411</xdr:colOff>
      <xdr:row>53</xdr:row>
      <xdr:rowOff>122662</xdr:rowOff>
    </xdr:from>
    <xdr:ext cx="986118" cy="279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/>
            <xdr:cNvSpPr txBox="1"/>
          </xdr:nvSpPr>
          <xdr:spPr>
            <a:xfrm>
              <a:off x="22411" y="10219162"/>
              <a:ext cx="986118" cy="279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вент. сумм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22411" y="10219162"/>
              <a:ext cx="986118" cy="279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вент. сумм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</xdr:colOff>
      <xdr:row>59</xdr:row>
      <xdr:rowOff>132187</xdr:rowOff>
    </xdr:from>
    <xdr:ext cx="781050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/>
            <xdr:cNvSpPr txBox="1"/>
          </xdr:nvSpPr>
          <xdr:spPr>
            <a:xfrm>
              <a:off x="1" y="11066887"/>
              <a:ext cx="781050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𝐹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ж.с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46" name="TextBox 45"/>
            <xdr:cNvSpPr txBox="1"/>
          </xdr:nvSpPr>
          <xdr:spPr>
            <a:xfrm>
              <a:off x="1" y="11066887"/>
              <a:ext cx="781050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𝐹_(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ж.с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</xdr:colOff>
      <xdr:row>61</xdr:row>
      <xdr:rowOff>132187</xdr:rowOff>
    </xdr:from>
    <xdr:ext cx="781050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/>
            <xdr:cNvSpPr txBox="1"/>
          </xdr:nvSpPr>
          <xdr:spPr>
            <a:xfrm>
              <a:off x="1" y="11066887"/>
              <a:ext cx="781050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𝜀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1" y="11066887"/>
              <a:ext cx="781050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63</xdr:row>
      <xdr:rowOff>122662</xdr:rowOff>
    </xdr:from>
    <xdr:ext cx="986118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/>
            <xdr:cNvSpPr txBox="1"/>
          </xdr:nvSpPr>
          <xdr:spPr>
            <a:xfrm>
              <a:off x="0" y="13724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𝑉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всас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49" name="TextBox 48"/>
            <xdr:cNvSpPr txBox="1"/>
          </xdr:nvSpPr>
          <xdr:spPr>
            <a:xfrm>
              <a:off x="0" y="13724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всас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22411</xdr:colOff>
      <xdr:row>57</xdr:row>
      <xdr:rowOff>122662</xdr:rowOff>
    </xdr:from>
    <xdr:ext cx="986118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/>
            <xdr:cNvSpPr txBox="1"/>
          </xdr:nvSpPr>
          <xdr:spPr>
            <a:xfrm>
              <a:off x="22411" y="11057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1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50" name="TextBox 49"/>
            <xdr:cNvSpPr txBox="1"/>
          </xdr:nvSpPr>
          <xdr:spPr>
            <a:xfrm>
              <a:off x="22411" y="11057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1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65</xdr:row>
      <xdr:rowOff>122662</xdr:rowOff>
    </xdr:from>
    <xdr:ext cx="986118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/>
            <xdr:cNvSpPr txBox="1"/>
          </xdr:nvSpPr>
          <xdr:spPr>
            <a:xfrm>
              <a:off x="0" y="14486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всас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0" y="14486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всас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102</xdr:row>
      <xdr:rowOff>141712</xdr:rowOff>
    </xdr:from>
    <xdr:ext cx="2200275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/>
            <xdr:cNvSpPr txBox="1"/>
          </xdr:nvSpPr>
          <xdr:spPr>
            <a:xfrm>
              <a:off x="0" y="18124912"/>
              <a:ext cx="220027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всас реш.</m:t>
                      </m:r>
                    </m:sub>
                  </m:sSub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+ 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нагн.реш.</m:t>
                      </m:r>
                    </m:sub>
                  </m:sSub>
                </m:oMath>
              </a14:m>
              <a:r>
                <a:rPr lang="ru-RU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>
                  <a:latin typeface="ISOCPEUR" pitchFamily="34" charset="0"/>
                </a:rPr>
                <a:t>+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сети.</m:t>
                      </m:r>
                    </m:sub>
                  </m:sSub>
                </m:oMath>
              </a14:m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&lt; 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0" y="18124912"/>
              <a:ext cx="220027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всас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нагн.реш.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ru-RU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>
                  <a:latin typeface="ISOCPEUR" pitchFamily="34" charset="0"/>
                </a:rPr>
                <a:t>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〖∆𝑃〗_(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сети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&lt; 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133349</xdr:colOff>
      <xdr:row>102</xdr:row>
      <xdr:rowOff>141712</xdr:rowOff>
    </xdr:from>
    <xdr:ext cx="1438275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/>
            <xdr:cNvSpPr txBox="1"/>
          </xdr:nvSpPr>
          <xdr:spPr>
            <a:xfrm>
              <a:off x="2162174" y="19648912"/>
              <a:ext cx="143827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паспорт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(GEH220)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53" name="TextBox 52"/>
            <xdr:cNvSpPr txBox="1"/>
          </xdr:nvSpPr>
          <xdr:spPr>
            <a:xfrm>
              <a:off x="2162174" y="19648912"/>
              <a:ext cx="143827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паспорт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(GEH220)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</xdr:colOff>
      <xdr:row>71</xdr:row>
      <xdr:rowOff>132187</xdr:rowOff>
    </xdr:from>
    <xdr:ext cx="781050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Box 55"/>
            <xdr:cNvSpPr txBox="1"/>
          </xdr:nvSpPr>
          <xdr:spPr>
            <a:xfrm>
              <a:off x="1" y="11447887"/>
              <a:ext cx="781050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𝐹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ж.с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56" name="TextBox 55"/>
            <xdr:cNvSpPr txBox="1"/>
          </xdr:nvSpPr>
          <xdr:spPr>
            <a:xfrm>
              <a:off x="1" y="11447887"/>
              <a:ext cx="781050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𝐹_(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ж.с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</xdr:colOff>
      <xdr:row>73</xdr:row>
      <xdr:rowOff>132187</xdr:rowOff>
    </xdr:from>
    <xdr:ext cx="781050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Box 56"/>
            <xdr:cNvSpPr txBox="1"/>
          </xdr:nvSpPr>
          <xdr:spPr>
            <a:xfrm>
              <a:off x="1" y="11828887"/>
              <a:ext cx="781050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𝜀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57" name="TextBox 56"/>
            <xdr:cNvSpPr txBox="1"/>
          </xdr:nvSpPr>
          <xdr:spPr>
            <a:xfrm>
              <a:off x="1" y="11828887"/>
              <a:ext cx="781050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75</xdr:row>
      <xdr:rowOff>122662</xdr:rowOff>
    </xdr:from>
    <xdr:ext cx="986118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TextBox 57"/>
            <xdr:cNvSpPr txBox="1"/>
          </xdr:nvSpPr>
          <xdr:spPr>
            <a:xfrm>
              <a:off x="0" y="12200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𝑉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всас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58" name="TextBox 57"/>
            <xdr:cNvSpPr txBox="1"/>
          </xdr:nvSpPr>
          <xdr:spPr>
            <a:xfrm>
              <a:off x="0" y="12200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всас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22411</xdr:colOff>
      <xdr:row>69</xdr:row>
      <xdr:rowOff>122662</xdr:rowOff>
    </xdr:from>
    <xdr:ext cx="986118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Box 58"/>
            <xdr:cNvSpPr txBox="1"/>
          </xdr:nvSpPr>
          <xdr:spPr>
            <a:xfrm>
              <a:off x="22411" y="11057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59" name="TextBox 58"/>
            <xdr:cNvSpPr txBox="1"/>
          </xdr:nvSpPr>
          <xdr:spPr>
            <a:xfrm>
              <a:off x="22411" y="11057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77</xdr:row>
      <xdr:rowOff>122662</xdr:rowOff>
    </xdr:from>
    <xdr:ext cx="986118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Box 59"/>
            <xdr:cNvSpPr txBox="1"/>
          </xdr:nvSpPr>
          <xdr:spPr>
            <a:xfrm>
              <a:off x="0" y="14867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нагн.реш.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60" name="TextBox 59"/>
            <xdr:cNvSpPr txBox="1"/>
          </xdr:nvSpPr>
          <xdr:spPr>
            <a:xfrm>
              <a:off x="0" y="14867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нагн.реш.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</xdr:colOff>
      <xdr:row>83</xdr:row>
      <xdr:rowOff>132187</xdr:rowOff>
    </xdr:from>
    <xdr:ext cx="781050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60"/>
            <xdr:cNvSpPr txBox="1"/>
          </xdr:nvSpPr>
          <xdr:spPr>
            <a:xfrm>
              <a:off x="1" y="13733887"/>
              <a:ext cx="781050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𝐹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ж.с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61" name="TextBox 60"/>
            <xdr:cNvSpPr txBox="1"/>
          </xdr:nvSpPr>
          <xdr:spPr>
            <a:xfrm>
              <a:off x="1" y="13733887"/>
              <a:ext cx="781050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𝐹_(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ж.с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</xdr:colOff>
      <xdr:row>85</xdr:row>
      <xdr:rowOff>132187</xdr:rowOff>
    </xdr:from>
    <xdr:ext cx="781050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61"/>
            <xdr:cNvSpPr txBox="1"/>
          </xdr:nvSpPr>
          <xdr:spPr>
            <a:xfrm>
              <a:off x="1" y="14114887"/>
              <a:ext cx="781050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𝜀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62" name="TextBox 61"/>
            <xdr:cNvSpPr txBox="1"/>
          </xdr:nvSpPr>
          <xdr:spPr>
            <a:xfrm>
              <a:off x="1" y="14114887"/>
              <a:ext cx="781050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87</xdr:row>
      <xdr:rowOff>122662</xdr:rowOff>
    </xdr:from>
    <xdr:ext cx="986118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Box 62"/>
            <xdr:cNvSpPr txBox="1"/>
          </xdr:nvSpPr>
          <xdr:spPr>
            <a:xfrm>
              <a:off x="0" y="14486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𝑉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всас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63" name="TextBox 62"/>
            <xdr:cNvSpPr txBox="1"/>
          </xdr:nvSpPr>
          <xdr:spPr>
            <a:xfrm>
              <a:off x="0" y="14486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всас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22411</xdr:colOff>
      <xdr:row>81</xdr:row>
      <xdr:rowOff>122662</xdr:rowOff>
    </xdr:from>
    <xdr:ext cx="986118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Box 63"/>
            <xdr:cNvSpPr txBox="1"/>
          </xdr:nvSpPr>
          <xdr:spPr>
            <a:xfrm>
              <a:off x="22411" y="13343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64" name="TextBox 63"/>
            <xdr:cNvSpPr txBox="1"/>
          </xdr:nvSpPr>
          <xdr:spPr>
            <a:xfrm>
              <a:off x="22411" y="13343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89</xdr:row>
      <xdr:rowOff>122662</xdr:rowOff>
    </xdr:from>
    <xdr:ext cx="986118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Box 64"/>
            <xdr:cNvSpPr txBox="1"/>
          </xdr:nvSpPr>
          <xdr:spPr>
            <a:xfrm>
              <a:off x="0" y="17153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нагн.реш.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65" name="TextBox 64"/>
            <xdr:cNvSpPr txBox="1"/>
          </xdr:nvSpPr>
          <xdr:spPr>
            <a:xfrm>
              <a:off x="0" y="17153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нагн.реш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94</xdr:row>
      <xdr:rowOff>122662</xdr:rowOff>
    </xdr:from>
    <xdr:ext cx="986118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TextBox 65"/>
            <xdr:cNvSpPr txBox="1"/>
          </xdr:nvSpPr>
          <xdr:spPr>
            <a:xfrm>
              <a:off x="0" y="12581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всас 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66" name="TextBox 65"/>
            <xdr:cNvSpPr txBox="1"/>
          </xdr:nvSpPr>
          <xdr:spPr>
            <a:xfrm>
              <a:off x="0" y="12581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всас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95</xdr:row>
      <xdr:rowOff>122662</xdr:rowOff>
    </xdr:from>
    <xdr:ext cx="986118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TextBox 66"/>
            <xdr:cNvSpPr txBox="1"/>
          </xdr:nvSpPr>
          <xdr:spPr>
            <a:xfrm>
              <a:off x="0" y="14867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нагн.реш.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67" name="TextBox 66"/>
            <xdr:cNvSpPr txBox="1"/>
          </xdr:nvSpPr>
          <xdr:spPr>
            <a:xfrm>
              <a:off x="0" y="14867362"/>
              <a:ext cx="986118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нагн.реш.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97</xdr:row>
      <xdr:rowOff>152400</xdr:rowOff>
    </xdr:from>
    <xdr:ext cx="986118" cy="228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TextBox 67"/>
            <xdr:cNvSpPr txBox="1"/>
          </xdr:nvSpPr>
          <xdr:spPr>
            <a:xfrm>
              <a:off x="0" y="18707100"/>
              <a:ext cx="986118" cy="228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нагн.реш.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68" name="TextBox 67"/>
            <xdr:cNvSpPr txBox="1"/>
          </xdr:nvSpPr>
          <xdr:spPr>
            <a:xfrm>
              <a:off x="0" y="18707100"/>
              <a:ext cx="986118" cy="2286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нагн.реш.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96</xdr:row>
      <xdr:rowOff>122662</xdr:rowOff>
    </xdr:from>
    <xdr:ext cx="986118" cy="2738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Box 68"/>
            <xdr:cNvSpPr txBox="1"/>
          </xdr:nvSpPr>
          <xdr:spPr>
            <a:xfrm>
              <a:off x="0" y="18486862"/>
              <a:ext cx="986118" cy="2738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возд.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69" name="TextBox 68"/>
            <xdr:cNvSpPr txBox="1"/>
          </xdr:nvSpPr>
          <xdr:spPr>
            <a:xfrm>
              <a:off x="0" y="18486862"/>
              <a:ext cx="986118" cy="2738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возд.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98</xdr:row>
      <xdr:rowOff>122662</xdr:rowOff>
    </xdr:from>
    <xdr:ext cx="986118" cy="2738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TextBox 70"/>
            <xdr:cNvSpPr txBox="1"/>
          </xdr:nvSpPr>
          <xdr:spPr>
            <a:xfrm>
              <a:off x="0" y="18486862"/>
              <a:ext cx="986118" cy="2738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возд.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71" name="TextBox 70"/>
            <xdr:cNvSpPr txBox="1"/>
          </xdr:nvSpPr>
          <xdr:spPr>
            <a:xfrm>
              <a:off x="0" y="18486862"/>
              <a:ext cx="986118" cy="2738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возд.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108</xdr:row>
      <xdr:rowOff>141712</xdr:rowOff>
    </xdr:from>
    <xdr:ext cx="2200275" cy="2791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TextBox 71"/>
            <xdr:cNvSpPr txBox="1"/>
          </xdr:nvSpPr>
          <xdr:spPr>
            <a:xfrm>
              <a:off x="0" y="19648912"/>
              <a:ext cx="220027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всас реш.</m:t>
                      </m:r>
                    </m:sub>
                  </m:sSub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+ 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нагн.реш.</m:t>
                      </m:r>
                    </m:sub>
                  </m:sSub>
                </m:oMath>
              </a14:m>
              <a:r>
                <a:rPr lang="ru-RU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>
                  <a:latin typeface="ISOCPEUR" pitchFamily="34" charset="0"/>
                </a:rPr>
                <a:t>+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∆</m:t>
                      </m:r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сети.</m:t>
                      </m:r>
                    </m:sub>
                  </m:sSub>
                </m:oMath>
              </a14:m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&lt; 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72" name="TextBox 71"/>
            <xdr:cNvSpPr txBox="1"/>
          </xdr:nvSpPr>
          <xdr:spPr>
            <a:xfrm>
              <a:off x="0" y="19648912"/>
              <a:ext cx="2200275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всас 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∆𝑃〗_(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нагн.реш.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ru-RU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>
                  <a:latin typeface="ISOCPEUR" pitchFamily="34" charset="0"/>
                </a:rPr>
                <a:t>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〖∆𝑃〗_(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сети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&lt; 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104775</xdr:colOff>
      <xdr:row>108</xdr:row>
      <xdr:rowOff>141712</xdr:rowOff>
    </xdr:from>
    <xdr:ext cx="1676400" cy="2770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TextBox 72"/>
            <xdr:cNvSpPr txBox="1"/>
          </xdr:nvSpPr>
          <xdr:spPr>
            <a:xfrm>
              <a:off x="2133600" y="20791912"/>
              <a:ext cx="1676400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𝑃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паспорт</m:t>
                      </m:r>
                    </m:sub>
                  </m:sSub>
                </m:oMath>
              </a14:m>
              <a:r>
                <a:rPr lang="ru-RU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(SDMO)</a:t>
              </a:r>
              <a:endParaRPr lang="ru-RU">
                <a:effectLst/>
              </a:endParaRPr>
            </a:p>
          </xdr:txBody>
        </xdr:sp>
      </mc:Choice>
      <mc:Fallback xmlns="">
        <xdr:sp macro="" textlink="">
          <xdr:nvSpPr>
            <xdr:cNvPr id="73" name="TextBox 72"/>
            <xdr:cNvSpPr txBox="1"/>
          </xdr:nvSpPr>
          <xdr:spPr>
            <a:xfrm>
              <a:off x="2133600" y="20791912"/>
              <a:ext cx="1676400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𝑃_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паспорт</a:t>
              </a:r>
              <a:r>
                <a:rPr lang="ru-RU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(SDMO)</a:t>
              </a:r>
              <a:endParaRPr lang="ru-RU">
                <a:effectLst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27842</xdr:colOff>
      <xdr:row>10</xdr:row>
      <xdr:rowOff>152400</xdr:rowOff>
    </xdr:from>
    <xdr:ext cx="684462" cy="27911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27842" y="2057400"/>
              <a:ext cx="684462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𝑀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п,вр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27842" y="2057400"/>
              <a:ext cx="684462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𝑀_(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п,вр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13</xdr:row>
      <xdr:rowOff>0</xdr:rowOff>
    </xdr:from>
    <xdr:ext cx="790575" cy="2779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0" y="2476500"/>
              <a:ext cx="790575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С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п,вр</m:t>
                      </m:r>
                    </m:sub>
                  </m:sSub>
                </m:oMath>
              </a14:m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0" y="2476500"/>
              <a:ext cx="790575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п,вр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128381</xdr:colOff>
      <xdr:row>7</xdr:row>
      <xdr:rowOff>60255</xdr:rowOff>
    </xdr:from>
    <xdr:ext cx="1726923" cy="48058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1347581" y="1393755"/>
              <a:ext cx="1726923" cy="4805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𝐿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п,вр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𝑀</m:t>
                            </m:r>
                          </m:e>
                          <m:sub>
                            <m:r>
                              <a:rPr lang="ru-RU" sz="1100" b="0" i="1">
                                <a:latin typeface="Cambria Math"/>
                              </a:rPr>
                              <m:t>п,вр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С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п,вр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С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0, вр</m:t>
                            </m:r>
                          </m:sub>
                        </m:sSub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100" i="1">
                <a:latin typeface="ISOCPEUR" pitchFamily="34" charset="0"/>
              </a:endParaRPr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1347581" y="1393755"/>
              <a:ext cx="1726923" cy="48058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п,вр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 b="0" i="0">
                  <a:latin typeface="Cambria Math"/>
                </a:rPr>
                <a:t>=𝑀_(</a:t>
              </a:r>
              <a:r>
                <a:rPr lang="ru-RU" sz="1100" b="0" i="0">
                  <a:latin typeface="Cambria Math"/>
                </a:rPr>
                <a:t>п,вр</a:t>
              </a:r>
              <a:r>
                <a:rPr lang="en-US" sz="1100" b="0" i="0">
                  <a:latin typeface="Cambria Math"/>
                </a:rPr>
                <a:t>)/(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п,вр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)−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0, вр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endParaRPr lang="ru-RU" sz="1100" i="1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16</xdr:row>
      <xdr:rowOff>0</xdr:rowOff>
    </xdr:from>
    <xdr:ext cx="790575" cy="2779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0" y="3048000"/>
              <a:ext cx="790575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С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п,вр</m:t>
                      </m:r>
                    </m:sub>
                  </m:sSub>
                </m:oMath>
              </a14:m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0" y="3048000"/>
              <a:ext cx="790575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п,вр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27842</xdr:colOff>
      <xdr:row>22</xdr:row>
      <xdr:rowOff>152400</xdr:rowOff>
    </xdr:from>
    <xdr:ext cx="684462" cy="26507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27842" y="4343400"/>
              <a:ext cx="684462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𝑆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зон.1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27842" y="4343400"/>
              <a:ext cx="684462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𝑆_(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зон.1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27842</xdr:colOff>
      <xdr:row>21</xdr:row>
      <xdr:rowOff>0</xdr:rowOff>
    </xdr:from>
    <xdr:ext cx="684462" cy="27911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27842" y="4000500"/>
              <a:ext cx="684462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𝐻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раб. з.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27842" y="4000500"/>
              <a:ext cx="684462" cy="2791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𝐻_(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раб. з.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27842</xdr:colOff>
      <xdr:row>24</xdr:row>
      <xdr:rowOff>152400</xdr:rowOff>
    </xdr:from>
    <xdr:ext cx="684462" cy="26507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/>
            <xdr:cNvSpPr txBox="1"/>
          </xdr:nvSpPr>
          <xdr:spPr>
            <a:xfrm>
              <a:off x="27842" y="4724400"/>
              <a:ext cx="684462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𝑉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зон.1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27842" y="4724400"/>
              <a:ext cx="684462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зон.1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27842</xdr:colOff>
      <xdr:row>11</xdr:row>
      <xdr:rowOff>152400</xdr:rowOff>
    </xdr:from>
    <xdr:ext cx="562708" cy="2693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27842" y="2076450"/>
              <a:ext cx="562708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𝐿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м.о.</m:t>
                      </m:r>
                    </m:sub>
                  </m:sSub>
                </m:oMath>
              </a14:m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7842" y="2076450"/>
              <a:ext cx="562708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м.о.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ru-RU" sz="1100">
                  <a:latin typeface="ISOCPEUR" pitchFamily="34" charset="0"/>
                </a:rPr>
                <a:t>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0</xdr:colOff>
      <xdr:row>15</xdr:row>
      <xdr:rowOff>157162</xdr:rowOff>
    </xdr:from>
    <xdr:ext cx="790575" cy="2779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0" y="3033712"/>
              <a:ext cx="790575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𝑄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я.тепл</m:t>
                      </m:r>
                    </m:sub>
                  </m:sSub>
                </m:oMath>
              </a14:m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0" y="3033712"/>
              <a:ext cx="790575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𝑄_(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я.тепл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49090</xdr:colOff>
      <xdr:row>19</xdr:row>
      <xdr:rowOff>154598</xdr:rowOff>
    </xdr:from>
    <xdr:ext cx="550985" cy="2693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49090" y="3793148"/>
              <a:ext cx="550985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в.о.з.</m:t>
                      </m:r>
                    </m:sub>
                  </m:sSub>
                </m:oMath>
              </a14:m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9090" y="3793148"/>
              <a:ext cx="550985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в.о.з.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73269</xdr:colOff>
      <xdr:row>25</xdr:row>
      <xdr:rowOff>161925</xdr:rowOff>
    </xdr:from>
    <xdr:ext cx="603006" cy="2416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73269" y="4943475"/>
              <a:ext cx="603006" cy="2416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пр</m:t>
                      </m:r>
                    </m:sub>
                  </m:sSub>
                  <m:r>
                    <a:rPr lang="en-US" sz="11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73269" y="4943475"/>
              <a:ext cx="603006" cy="2416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𝑡_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пр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95250</xdr:colOff>
      <xdr:row>8</xdr:row>
      <xdr:rowOff>68538</xdr:rowOff>
    </xdr:from>
    <xdr:ext cx="3533775" cy="4717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/>
            <xdr:cNvSpPr txBox="1"/>
          </xdr:nvSpPr>
          <xdr:spPr>
            <a:xfrm>
              <a:off x="95250" y="1611588"/>
              <a:ext cx="3533775" cy="4717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𝐿</m:t>
                        </m:r>
                      </m:e>
                      <m:sub>
                        <m:r>
                          <a:rPr lang="ru-RU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я.тепл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</a:rPr>
                          <m:t>м.о.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3,6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𝑄</m:t>
                            </m:r>
                          </m:e>
                          <m:sub>
                            <m:r>
                              <a:rPr lang="ru-RU" sz="1100" b="0" i="1">
                                <a:latin typeface="Cambria Math"/>
                              </a:rPr>
                              <m:t>я.тепл</m:t>
                            </m:r>
                          </m:sub>
                        </m:sSub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latin typeface="Cambria Math"/>
                              </a:rPr>
                              <m:t>в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latin typeface="Cambria Math"/>
                              </a:rPr>
                              <m:t>с</m:t>
                            </m:r>
                          </m:e>
                          <m:sub>
                            <m:r>
                              <a:rPr lang="ru-RU" sz="1100" b="0" i="1">
                                <a:latin typeface="Cambria Math"/>
                              </a:rPr>
                              <m:t>в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м.о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в.о.з.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пр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𝜌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в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с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в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в.но.з.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r>
                              <a:rPr lang="ru-RU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пр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  <m:r>
                      <a:rPr lang="ru-RU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ru-RU" sz="1100" i="1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95250" y="1611588"/>
              <a:ext cx="3533775" cy="4717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я.тепл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b="0" i="0">
                  <a:latin typeface="Cambria Math"/>
                </a:rPr>
                <a:t>=𝐿_(</a:t>
              </a:r>
              <a:r>
                <a:rPr lang="ru-RU" sz="1100" b="0" i="0">
                  <a:latin typeface="Cambria Math"/>
                </a:rPr>
                <a:t>м.о.</a:t>
              </a:r>
              <a:r>
                <a:rPr lang="en-US" sz="1100" b="0" i="0">
                  <a:latin typeface="Cambria Math"/>
                </a:rPr>
                <a:t>)+(3,6𝑄_(</a:t>
              </a:r>
              <a:r>
                <a:rPr lang="ru-RU" sz="1100" b="0" i="0">
                  <a:latin typeface="Cambria Math"/>
                </a:rPr>
                <a:t>я.тепл</a:t>
              </a:r>
              <a:r>
                <a:rPr lang="en-US" sz="1100" b="0" i="0">
                  <a:latin typeface="Cambria Math"/>
                </a:rPr>
                <a:t>)−</a:t>
              </a:r>
              <a:r>
                <a:rPr lang="en-US" sz="1100" b="0" i="0">
                  <a:latin typeface="Cambria Math"/>
                  <a:ea typeface="Cambria Math"/>
                </a:rPr>
                <a:t>𝜌_</a:t>
              </a:r>
              <a:r>
                <a:rPr lang="ru-RU" sz="1100" b="0" i="0">
                  <a:latin typeface="Cambria Math"/>
                </a:rPr>
                <a:t>в</a:t>
              </a:r>
              <a:r>
                <a:rPr lang="en-US" sz="1100" b="0" i="0">
                  <a:latin typeface="Cambria Math"/>
                </a:rPr>
                <a:t> </a:t>
              </a:r>
              <a:r>
                <a:rPr lang="ru-RU" sz="1100" b="0" i="0">
                  <a:latin typeface="Cambria Math"/>
                </a:rPr>
                <a:t>с</a:t>
              </a:r>
              <a:r>
                <a:rPr lang="en-US" sz="1100" b="0" i="0">
                  <a:latin typeface="Cambria Math"/>
                </a:rPr>
                <a:t>_</a:t>
              </a:r>
              <a:r>
                <a:rPr lang="ru-RU" sz="1100" b="0" i="0">
                  <a:latin typeface="Cambria Math"/>
                </a:rPr>
                <a:t>в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𝐿_(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м.о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 (𝑡_(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в.о.з.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)−𝑡_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пр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))/(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𝜌_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в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в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в.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н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о.з.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)−𝑡_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пр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))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</a:t>
              </a:r>
              <a:endParaRPr lang="ru-RU" sz="1100" i="1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85726</xdr:colOff>
      <xdr:row>17</xdr:row>
      <xdr:rowOff>147637</xdr:rowOff>
    </xdr:from>
    <xdr:ext cx="419100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85726" y="3405187"/>
              <a:ext cx="419100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с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</m:t>
                      </m:r>
                    </m:sub>
                  </m:sSub>
                </m:oMath>
              </a14:m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85726" y="3405187"/>
              <a:ext cx="419100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в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49090</xdr:colOff>
      <xdr:row>22</xdr:row>
      <xdr:rowOff>154598</xdr:rowOff>
    </xdr:from>
    <xdr:ext cx="703385" cy="265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49090" y="4364648"/>
              <a:ext cx="703385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в.но.з.</m:t>
                      </m:r>
                    </m:sub>
                  </m:sSub>
                </m:oMath>
              </a14:m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49090" y="4364648"/>
              <a:ext cx="703385" cy="2650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𝑡_(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в.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н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о.з.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73269</xdr:colOff>
      <xdr:row>27</xdr:row>
      <xdr:rowOff>161925</xdr:rowOff>
    </xdr:from>
    <xdr:ext cx="603006" cy="2416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73269" y="4943475"/>
              <a:ext cx="603006" cy="2416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Cambria Math"/>
                          <a:cs typeface="+mn-cs"/>
                        </a:rPr>
                        <m:t>𝜌</m:t>
                      </m:r>
                    </m:e>
                    <m:sub>
                      <m:r>
                        <a:rPr lang="ru-RU" sz="11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в</m:t>
                      </m:r>
                    </m:sub>
                  </m:sSub>
                  <m:r>
                    <a:rPr lang="en-US" sz="11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73269" y="4943475"/>
              <a:ext cx="603006" cy="2416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𝜌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_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в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 </a:t>
              </a:r>
              <a:r>
                <a:rPr lang="en-US" sz="1100">
                  <a:latin typeface="ISOCPEUR" pitchFamily="34" charset="0"/>
                </a:rPr>
                <a:t>=</a:t>
              </a:r>
              <a:endParaRPr lang="ru-RU" sz="1100">
                <a:latin typeface="ISOCPEUR" pitchFamily="34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showGridLines="0" topLeftCell="A74" zoomScale="40" zoomScaleNormal="40" zoomScaleSheetLayoutView="100" workbookViewId="0">
      <selection activeCell="Q117" sqref="Q117"/>
    </sheetView>
  </sheetViews>
  <sheetFormatPr defaultRowHeight="15" x14ac:dyDescent="0.25"/>
  <cols>
    <col min="2" max="2" width="12.140625" customWidth="1"/>
  </cols>
  <sheetData>
    <row r="1" spans="1:11" ht="21" customHeight="1" x14ac:dyDescent="0.2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18" t="s">
        <v>5</v>
      </c>
    </row>
    <row r="4" spans="1:11" x14ac:dyDescent="0.25">
      <c r="A4" s="18" t="s">
        <v>12</v>
      </c>
    </row>
    <row r="5" spans="1:11" x14ac:dyDescent="0.25">
      <c r="A5" s="11"/>
      <c r="B5" s="8"/>
      <c r="C5" s="11"/>
      <c r="D5" s="11"/>
      <c r="E5" s="11"/>
      <c r="F5" s="11"/>
      <c r="G5" s="11"/>
      <c r="H5" s="11"/>
    </row>
    <row r="6" spans="1:11" x14ac:dyDescent="0.25">
      <c r="A6" s="11"/>
      <c r="B6" s="8">
        <v>49.8</v>
      </c>
      <c r="C6" s="13" t="s">
        <v>6</v>
      </c>
      <c r="D6" s="10"/>
      <c r="E6" s="11"/>
      <c r="F6" s="11"/>
      <c r="G6" s="11"/>
      <c r="H6" s="11"/>
    </row>
    <row r="7" spans="1:11" x14ac:dyDescent="0.25">
      <c r="A7" s="11"/>
      <c r="B7" s="8"/>
      <c r="C7" s="11"/>
      <c r="D7" s="11"/>
      <c r="E7" s="11"/>
      <c r="F7" s="11"/>
      <c r="G7" s="11"/>
      <c r="H7" s="11"/>
    </row>
    <row r="8" spans="1:11" x14ac:dyDescent="0.25">
      <c r="A8" s="11"/>
      <c r="B8" s="8">
        <v>9.8000000000000007</v>
      </c>
      <c r="C8" s="13" t="s">
        <v>7</v>
      </c>
      <c r="D8" s="11"/>
      <c r="E8" s="11"/>
      <c r="F8" s="11"/>
      <c r="G8" s="11"/>
      <c r="H8" s="11"/>
    </row>
    <row r="9" spans="1:11" x14ac:dyDescent="0.25">
      <c r="A9" s="11"/>
      <c r="B9" s="8"/>
      <c r="C9" s="13"/>
      <c r="D9" s="11"/>
      <c r="E9" s="11"/>
      <c r="F9" s="11"/>
      <c r="G9" s="11"/>
      <c r="H9" s="11"/>
    </row>
    <row r="10" spans="1:11" x14ac:dyDescent="0.25">
      <c r="A10" s="11"/>
      <c r="B10" s="8">
        <f>B8*60</f>
        <v>588</v>
      </c>
      <c r="C10" s="13" t="s">
        <v>8</v>
      </c>
      <c r="D10" s="11"/>
      <c r="E10" s="11"/>
      <c r="F10" s="11"/>
      <c r="G10" s="11"/>
      <c r="H10" s="11"/>
    </row>
    <row r="11" spans="1:11" x14ac:dyDescent="0.25">
      <c r="A11" s="11"/>
      <c r="B11" s="8"/>
      <c r="C11" s="13"/>
      <c r="D11" s="11"/>
      <c r="E11" s="11"/>
      <c r="F11" s="11"/>
      <c r="G11" s="11"/>
      <c r="H11" s="11"/>
    </row>
    <row r="12" spans="1:11" x14ac:dyDescent="0.25">
      <c r="A12" s="11"/>
      <c r="B12" s="8">
        <v>324</v>
      </c>
      <c r="C12" s="13" t="s">
        <v>10</v>
      </c>
      <c r="D12" s="11"/>
      <c r="E12" s="11"/>
      <c r="F12" s="11"/>
      <c r="G12" s="11"/>
      <c r="H12" s="11"/>
    </row>
    <row r="13" spans="1:11" x14ac:dyDescent="0.25">
      <c r="A13" s="11"/>
      <c r="B13" s="8"/>
      <c r="C13" s="13"/>
      <c r="D13" s="11"/>
      <c r="E13" s="11"/>
      <c r="F13" s="11"/>
      <c r="G13" s="11"/>
      <c r="H13" s="11"/>
    </row>
    <row r="14" spans="1:11" x14ac:dyDescent="0.25">
      <c r="A14" s="11"/>
      <c r="B14" s="8">
        <f>B12*60</f>
        <v>19440</v>
      </c>
      <c r="C14" s="13" t="s">
        <v>9</v>
      </c>
      <c r="D14" s="11"/>
      <c r="E14" s="11"/>
      <c r="F14" s="11"/>
      <c r="G14" s="11"/>
      <c r="H14" s="11"/>
    </row>
    <row r="15" spans="1:11" x14ac:dyDescent="0.25">
      <c r="A15" s="11"/>
      <c r="B15" s="8"/>
      <c r="C15" s="13"/>
      <c r="D15" s="11"/>
      <c r="E15" s="11"/>
      <c r="F15" s="11"/>
      <c r="G15" s="11"/>
      <c r="H15" s="11"/>
    </row>
    <row r="16" spans="1:11" x14ac:dyDescent="0.25">
      <c r="A16" s="11"/>
      <c r="B16" s="8">
        <v>125</v>
      </c>
      <c r="C16" s="13" t="s">
        <v>11</v>
      </c>
      <c r="D16" s="11"/>
      <c r="E16" s="11"/>
      <c r="F16" s="11"/>
      <c r="G16" s="11"/>
      <c r="H16" s="11"/>
    </row>
    <row r="17" spans="1:8" x14ac:dyDescent="0.25">
      <c r="A17" s="11"/>
      <c r="B17" s="8"/>
      <c r="C17" s="13"/>
      <c r="D17" s="11"/>
      <c r="E17" s="11"/>
      <c r="F17" s="11"/>
      <c r="G17" s="11"/>
      <c r="H17" s="11"/>
    </row>
    <row r="18" spans="1:8" x14ac:dyDescent="0.25">
      <c r="A18" s="11"/>
      <c r="B18" s="8">
        <v>25.8</v>
      </c>
      <c r="C18" s="13" t="s">
        <v>13</v>
      </c>
      <c r="D18" s="11"/>
      <c r="E18" s="11"/>
      <c r="F18" s="11"/>
      <c r="G18" s="11"/>
      <c r="H18" s="11"/>
    </row>
    <row r="19" spans="1:8" x14ac:dyDescent="0.25">
      <c r="A19" s="11"/>
      <c r="B19" s="8"/>
      <c r="C19" s="13"/>
      <c r="D19" s="11"/>
      <c r="E19" s="11"/>
      <c r="F19" s="11"/>
      <c r="G19" s="11"/>
      <c r="H19" s="11"/>
    </row>
    <row r="20" spans="1:8" x14ac:dyDescent="0.25">
      <c r="A20" s="11"/>
      <c r="B20" s="8">
        <f>B18*60</f>
        <v>1548</v>
      </c>
      <c r="C20" s="13" t="s">
        <v>14</v>
      </c>
      <c r="D20" s="11"/>
      <c r="E20" s="11"/>
      <c r="F20" s="11"/>
      <c r="G20" s="11"/>
      <c r="H20" s="11"/>
    </row>
    <row r="21" spans="1:8" x14ac:dyDescent="0.25">
      <c r="A21" s="11"/>
      <c r="B21" s="8"/>
      <c r="C21" s="13"/>
      <c r="D21" s="11"/>
      <c r="E21" s="11"/>
      <c r="F21" s="11"/>
      <c r="G21" s="11"/>
      <c r="H21" s="11"/>
    </row>
    <row r="22" spans="1:8" x14ac:dyDescent="0.25">
      <c r="A22" s="11"/>
      <c r="B22" s="8">
        <v>29.7</v>
      </c>
      <c r="C22" s="13" t="s">
        <v>15</v>
      </c>
      <c r="D22" s="11"/>
      <c r="E22" s="11"/>
      <c r="F22" s="11"/>
      <c r="G22" s="11"/>
      <c r="H22" s="11"/>
    </row>
    <row r="23" spans="1:8" x14ac:dyDescent="0.25">
      <c r="A23" s="11"/>
      <c r="B23" s="8"/>
      <c r="C23" s="13"/>
      <c r="D23" s="11"/>
      <c r="E23" s="11"/>
      <c r="F23" s="11"/>
      <c r="G23" s="11"/>
      <c r="H23" s="11"/>
    </row>
    <row r="24" spans="1:8" x14ac:dyDescent="0.25">
      <c r="A24" s="11"/>
      <c r="B24" s="8">
        <f>B22*60</f>
        <v>1782</v>
      </c>
      <c r="C24" s="13" t="s">
        <v>16</v>
      </c>
      <c r="D24" s="11"/>
      <c r="E24" s="11"/>
      <c r="F24" s="11"/>
      <c r="G24" s="11"/>
      <c r="H24" s="11"/>
    </row>
    <row r="25" spans="1:8" x14ac:dyDescent="0.25">
      <c r="A25" s="11"/>
      <c r="B25" s="17"/>
      <c r="C25" s="13"/>
      <c r="D25" s="11"/>
      <c r="E25" s="11"/>
      <c r="F25" s="11"/>
      <c r="G25" s="11"/>
      <c r="H25" s="11"/>
    </row>
    <row r="26" spans="1:8" x14ac:dyDescent="0.25">
      <c r="A26" s="18" t="s">
        <v>5</v>
      </c>
      <c r="B26" s="17"/>
      <c r="C26" s="13"/>
      <c r="D26" s="11"/>
      <c r="E26" s="11"/>
      <c r="F26" s="11"/>
      <c r="G26" s="11"/>
      <c r="H26" s="11"/>
    </row>
    <row r="27" spans="1:8" x14ac:dyDescent="0.25">
      <c r="A27" s="18" t="s">
        <v>17</v>
      </c>
      <c r="B27" s="17"/>
      <c r="C27" s="13"/>
      <c r="D27" s="11"/>
      <c r="E27" s="11"/>
      <c r="F27" s="11"/>
      <c r="G27" s="11"/>
      <c r="H27" s="11"/>
    </row>
    <row r="28" spans="1:8" x14ac:dyDescent="0.25">
      <c r="A28" s="11"/>
      <c r="B28" s="17"/>
      <c r="C28" s="13"/>
      <c r="D28" s="11"/>
      <c r="E28" s="11"/>
      <c r="F28" s="11"/>
      <c r="G28" s="11"/>
      <c r="H28" s="11"/>
    </row>
    <row r="29" spans="1:8" x14ac:dyDescent="0.25">
      <c r="A29" s="11"/>
      <c r="B29" s="8">
        <v>7.9</v>
      </c>
      <c r="C29" s="13" t="s">
        <v>18</v>
      </c>
      <c r="D29" s="11"/>
      <c r="E29" s="11"/>
      <c r="F29" s="11"/>
      <c r="G29" s="11"/>
      <c r="H29" s="11"/>
    </row>
    <row r="30" spans="1:8" x14ac:dyDescent="0.25">
      <c r="A30" s="11"/>
      <c r="B30" s="8"/>
      <c r="C30" s="13"/>
      <c r="D30" s="11"/>
      <c r="E30" s="11"/>
      <c r="F30" s="11"/>
      <c r="G30" s="11"/>
      <c r="H30" s="11"/>
    </row>
    <row r="31" spans="1:8" x14ac:dyDescent="0.25">
      <c r="A31" s="11"/>
      <c r="B31" s="8">
        <f>B29*3600</f>
        <v>28440</v>
      </c>
      <c r="C31" s="13" t="s">
        <v>9</v>
      </c>
      <c r="D31" s="11"/>
      <c r="E31" s="11"/>
      <c r="F31" s="11"/>
      <c r="G31" s="11"/>
      <c r="H31" s="11"/>
    </row>
    <row r="32" spans="1:8" x14ac:dyDescent="0.25">
      <c r="A32" s="11"/>
      <c r="B32" s="8"/>
      <c r="C32" s="13"/>
      <c r="D32" s="11"/>
      <c r="E32" s="11"/>
      <c r="F32" s="11"/>
      <c r="G32" s="11"/>
      <c r="H32" s="11"/>
    </row>
    <row r="33" spans="1:8" x14ac:dyDescent="0.25">
      <c r="A33" s="11"/>
      <c r="B33" s="8">
        <v>20</v>
      </c>
      <c r="C33" s="13" t="s">
        <v>19</v>
      </c>
      <c r="D33" s="11"/>
      <c r="E33" s="11"/>
      <c r="F33" s="11"/>
      <c r="G33" s="11"/>
      <c r="H33" s="11"/>
    </row>
    <row r="34" spans="1:8" x14ac:dyDescent="0.25">
      <c r="A34" s="11"/>
      <c r="B34" s="8"/>
      <c r="C34" s="13"/>
      <c r="D34" s="11"/>
      <c r="E34" s="11"/>
      <c r="F34" s="11"/>
      <c r="G34" s="11"/>
      <c r="H34" s="11"/>
    </row>
    <row r="35" spans="1:8" x14ac:dyDescent="0.25">
      <c r="A35" s="11"/>
      <c r="B35" s="8">
        <f>(B33/1000)*1000*9.81</f>
        <v>196.20000000000002</v>
      </c>
      <c r="C35" s="13" t="s">
        <v>11</v>
      </c>
      <c r="D35" s="11"/>
      <c r="E35" s="11"/>
      <c r="F35" s="11"/>
      <c r="G35" s="11"/>
      <c r="H35" s="11"/>
    </row>
    <row r="36" spans="1:8" x14ac:dyDescent="0.25">
      <c r="A36" s="11"/>
      <c r="B36" s="8"/>
      <c r="C36" s="13"/>
      <c r="D36" s="11"/>
      <c r="E36" s="11"/>
      <c r="F36" s="11"/>
      <c r="G36" s="11"/>
      <c r="H36" s="11"/>
    </row>
    <row r="37" spans="1:8" x14ac:dyDescent="0.25">
      <c r="A37" s="11"/>
      <c r="B37" s="8">
        <v>1125</v>
      </c>
      <c r="C37" s="13" t="s">
        <v>20</v>
      </c>
      <c r="D37" s="11"/>
      <c r="E37" s="11"/>
      <c r="F37" s="11"/>
      <c r="G37" s="11"/>
      <c r="H37" s="11"/>
    </row>
    <row r="38" spans="1:8" x14ac:dyDescent="0.25">
      <c r="A38" s="11"/>
      <c r="B38" s="8"/>
      <c r="C38" s="13"/>
      <c r="D38" s="11"/>
      <c r="E38" s="11"/>
      <c r="F38" s="11"/>
      <c r="G38" s="11"/>
      <c r="H38" s="11"/>
    </row>
    <row r="39" spans="1:8" x14ac:dyDescent="0.25">
      <c r="A39" s="11"/>
      <c r="B39" s="8">
        <f>(B37/1000)*3600</f>
        <v>4050</v>
      </c>
      <c r="C39" s="13" t="s">
        <v>16</v>
      </c>
      <c r="D39" s="11"/>
      <c r="E39" s="11"/>
      <c r="F39" s="11"/>
      <c r="G39" s="11"/>
      <c r="H39" s="11"/>
    </row>
    <row r="40" spans="1:8" x14ac:dyDescent="0.25">
      <c r="A40" s="11"/>
      <c r="B40" s="8"/>
      <c r="C40" s="13"/>
      <c r="D40" s="11"/>
      <c r="E40" s="11"/>
      <c r="F40" s="11"/>
      <c r="G40" s="11"/>
      <c r="H40" s="11"/>
    </row>
    <row r="41" spans="1:8" x14ac:dyDescent="0.25">
      <c r="A41" s="11"/>
      <c r="B41" s="8">
        <v>15</v>
      </c>
      <c r="C41" s="13" t="s">
        <v>21</v>
      </c>
      <c r="D41" s="11"/>
      <c r="E41" s="11"/>
      <c r="F41" s="11"/>
      <c r="G41" s="11"/>
      <c r="H41" s="11"/>
    </row>
    <row r="42" spans="1:8" x14ac:dyDescent="0.25">
      <c r="A42" s="11"/>
      <c r="B42" s="8"/>
      <c r="C42" s="13"/>
      <c r="D42" s="11"/>
      <c r="E42" s="11"/>
      <c r="F42" s="11"/>
      <c r="G42" s="11"/>
      <c r="H42" s="11"/>
    </row>
    <row r="43" spans="1:8" x14ac:dyDescent="0.25">
      <c r="A43" s="11"/>
      <c r="B43" s="8">
        <v>467</v>
      </c>
      <c r="C43" s="13" t="s">
        <v>22</v>
      </c>
      <c r="D43" s="11"/>
      <c r="E43" s="11"/>
      <c r="F43" s="11"/>
      <c r="G43" s="11"/>
      <c r="H43" s="11"/>
    </row>
    <row r="44" spans="1:8" x14ac:dyDescent="0.25">
      <c r="A44" s="11"/>
      <c r="B44" s="8"/>
      <c r="C44" s="13"/>
      <c r="D44" s="11"/>
      <c r="E44" s="11"/>
      <c r="F44" s="11"/>
      <c r="G44" s="11"/>
      <c r="H44" s="11"/>
    </row>
    <row r="45" spans="1:8" x14ac:dyDescent="0.25">
      <c r="A45" s="11"/>
      <c r="B45" s="8">
        <f>(B43/1000)*3600</f>
        <v>1681.2</v>
      </c>
      <c r="C45" s="13" t="s">
        <v>8</v>
      </c>
      <c r="D45" s="11"/>
      <c r="E45" s="11"/>
      <c r="F45" s="11"/>
      <c r="G45" s="11"/>
      <c r="H45" s="11"/>
    </row>
    <row r="46" spans="1:8" x14ac:dyDescent="0.25">
      <c r="A46" s="11"/>
      <c r="B46" s="8"/>
      <c r="C46" s="13"/>
      <c r="D46" s="11"/>
      <c r="E46" s="11"/>
      <c r="F46" s="11"/>
      <c r="G46" s="11"/>
      <c r="H46" s="11"/>
    </row>
    <row r="47" spans="1:8" x14ac:dyDescent="0.25">
      <c r="A47" s="11"/>
      <c r="B47" s="8">
        <v>0.9</v>
      </c>
      <c r="C47" s="13" t="s">
        <v>36</v>
      </c>
      <c r="D47" s="11"/>
      <c r="E47" s="11"/>
      <c r="F47" s="11"/>
      <c r="G47" s="11"/>
      <c r="H47" s="11"/>
    </row>
    <row r="48" spans="1:8" x14ac:dyDescent="0.25">
      <c r="A48" s="11"/>
      <c r="B48" s="8"/>
      <c r="C48" s="13"/>
      <c r="D48" s="11"/>
      <c r="E48" s="11"/>
      <c r="F48" s="11"/>
      <c r="G48" s="11"/>
      <c r="H48" s="11"/>
    </row>
    <row r="49" spans="1:8" x14ac:dyDescent="0.25">
      <c r="A49" s="11"/>
      <c r="B49" s="8">
        <f>B47*3600</f>
        <v>3240</v>
      </c>
      <c r="C49" s="13" t="s">
        <v>14</v>
      </c>
      <c r="D49" s="11"/>
      <c r="E49" s="11"/>
      <c r="F49" s="11"/>
      <c r="G49" s="11"/>
      <c r="H49" s="11"/>
    </row>
    <row r="50" spans="1:8" x14ac:dyDescent="0.25">
      <c r="A50" s="11"/>
      <c r="B50" s="8"/>
      <c r="C50" s="13"/>
      <c r="D50" s="11"/>
      <c r="E50" s="11"/>
      <c r="F50" s="11"/>
      <c r="G50" s="11"/>
      <c r="H50" s="11"/>
    </row>
    <row r="51" spans="1:8" x14ac:dyDescent="0.25">
      <c r="A51" s="11"/>
      <c r="B51" s="8">
        <v>23.478149999999999</v>
      </c>
      <c r="C51" s="13" t="s">
        <v>23</v>
      </c>
      <c r="D51" s="11"/>
      <c r="E51" s="11"/>
      <c r="F51" s="11"/>
      <c r="G51" s="11"/>
      <c r="H51" s="11"/>
    </row>
    <row r="52" spans="1:8" x14ac:dyDescent="0.25">
      <c r="A52" s="11"/>
      <c r="B52" s="8"/>
      <c r="C52" s="13"/>
      <c r="D52" s="11"/>
      <c r="E52" s="11"/>
      <c r="F52" s="11"/>
      <c r="G52" s="11"/>
      <c r="H52" s="11"/>
    </row>
    <row r="53" spans="1:8" x14ac:dyDescent="0.25">
      <c r="A53" s="18" t="s">
        <v>41</v>
      </c>
      <c r="B53" s="8"/>
      <c r="C53" s="11"/>
      <c r="D53" s="11"/>
      <c r="E53" s="11"/>
      <c r="F53" s="11"/>
      <c r="G53" s="11"/>
      <c r="H53" s="11"/>
    </row>
    <row r="54" spans="1:8" x14ac:dyDescent="0.25">
      <c r="A54" s="11"/>
      <c r="B54" s="8"/>
      <c r="C54" s="11"/>
      <c r="D54" s="11"/>
      <c r="E54" s="11"/>
      <c r="F54" s="11"/>
      <c r="G54" s="11"/>
      <c r="H54" s="11"/>
    </row>
    <row r="55" spans="1:8" x14ac:dyDescent="0.25">
      <c r="A55" s="11"/>
      <c r="B55" s="8">
        <f>B14+B31+B20+B49+B24+B39</f>
        <v>58500</v>
      </c>
      <c r="C55" s="13" t="s">
        <v>24</v>
      </c>
      <c r="D55" s="11"/>
      <c r="E55" s="11"/>
      <c r="F55" s="11"/>
      <c r="G55" s="11"/>
      <c r="H55" s="11"/>
    </row>
    <row r="56" spans="1:8" x14ac:dyDescent="0.25">
      <c r="A56" s="11"/>
      <c r="B56" s="8"/>
      <c r="C56" s="13"/>
      <c r="D56" s="11"/>
      <c r="E56" s="11"/>
      <c r="F56" s="11"/>
      <c r="G56" s="11"/>
      <c r="H56" s="11"/>
    </row>
    <row r="57" spans="1:8" x14ac:dyDescent="0.25">
      <c r="A57" s="21" t="s">
        <v>43</v>
      </c>
      <c r="B57" s="8"/>
      <c r="C57" s="13"/>
      <c r="D57" s="11"/>
      <c r="E57" s="11"/>
      <c r="F57" s="11"/>
      <c r="G57" s="11"/>
      <c r="H57" s="11"/>
    </row>
    <row r="58" spans="1:8" x14ac:dyDescent="0.25">
      <c r="A58" s="21"/>
      <c r="B58" s="8"/>
      <c r="C58" s="13"/>
      <c r="D58" s="11"/>
      <c r="E58" s="11"/>
      <c r="F58" s="11"/>
      <c r="G58" s="11"/>
      <c r="H58" s="11"/>
    </row>
    <row r="59" spans="1:8" x14ac:dyDescent="0.25">
      <c r="A59" s="11"/>
      <c r="B59" s="8">
        <f>B55/6</f>
        <v>9750</v>
      </c>
      <c r="C59" s="13" t="s">
        <v>44</v>
      </c>
      <c r="D59" s="11"/>
      <c r="E59" s="11"/>
      <c r="F59" s="11"/>
      <c r="G59" s="11"/>
      <c r="H59" s="11"/>
    </row>
    <row r="60" spans="1:8" x14ac:dyDescent="0.25">
      <c r="A60" s="11"/>
      <c r="B60" s="8"/>
      <c r="C60" s="13"/>
      <c r="D60" s="11"/>
      <c r="E60" s="11"/>
      <c r="F60" s="11"/>
      <c r="G60" s="11"/>
      <c r="H60" s="11"/>
    </row>
    <row r="61" spans="1:8" x14ac:dyDescent="0.25">
      <c r="A61" s="11"/>
      <c r="B61" s="8">
        <v>0.374</v>
      </c>
      <c r="C61" s="13" t="s">
        <v>42</v>
      </c>
      <c r="D61" s="11"/>
      <c r="E61" s="11"/>
      <c r="F61" s="11"/>
      <c r="G61" s="11"/>
      <c r="H61" s="11"/>
    </row>
    <row r="62" spans="1:8" x14ac:dyDescent="0.25">
      <c r="A62" s="11"/>
      <c r="B62" s="8"/>
      <c r="C62" s="13"/>
      <c r="D62" s="11"/>
      <c r="E62" s="11"/>
      <c r="F62" s="11"/>
      <c r="G62" s="11"/>
      <c r="H62" s="11"/>
    </row>
    <row r="63" spans="1:8" x14ac:dyDescent="0.25">
      <c r="A63" s="11"/>
      <c r="B63" s="8">
        <v>1.58</v>
      </c>
      <c r="C63" s="13" t="s">
        <v>45</v>
      </c>
      <c r="D63" s="11"/>
      <c r="E63" s="11"/>
      <c r="F63" s="11"/>
      <c r="G63" s="11"/>
      <c r="H63" s="11"/>
    </row>
    <row r="64" spans="1:8" x14ac:dyDescent="0.25">
      <c r="A64" s="11"/>
      <c r="B64" s="8"/>
      <c r="C64" s="13"/>
      <c r="D64" s="11"/>
      <c r="E64" s="11"/>
      <c r="F64" s="11"/>
      <c r="G64" s="11"/>
      <c r="H64" s="11"/>
    </row>
    <row r="65" spans="1:8" x14ac:dyDescent="0.25">
      <c r="A65" s="11"/>
      <c r="B65" s="19">
        <f>B59/B61/3600</f>
        <v>7.2415329768270942</v>
      </c>
      <c r="C65" s="13" t="s">
        <v>61</v>
      </c>
      <c r="D65" s="11"/>
      <c r="E65" s="11"/>
      <c r="F65" s="11"/>
      <c r="G65" s="11"/>
      <c r="H65" s="11"/>
    </row>
    <row r="66" spans="1:8" x14ac:dyDescent="0.25">
      <c r="A66" s="11"/>
      <c r="B66" s="8"/>
      <c r="C66" s="13"/>
      <c r="D66" s="11"/>
      <c r="E66" s="11"/>
      <c r="F66" s="11"/>
      <c r="G66" s="11"/>
      <c r="H66" s="11"/>
    </row>
    <row r="67" spans="1:8" x14ac:dyDescent="0.25">
      <c r="A67" s="11"/>
      <c r="B67" s="20">
        <f>B63*(1.13*B65*B65)/2</f>
        <v>46.81300933008918</v>
      </c>
      <c r="C67" s="13" t="s">
        <v>46</v>
      </c>
      <c r="D67" s="11"/>
      <c r="E67" s="11"/>
      <c r="F67" s="11"/>
      <c r="G67" s="11"/>
      <c r="H67" s="11"/>
    </row>
    <row r="68" spans="1:8" x14ac:dyDescent="0.25">
      <c r="A68" s="11"/>
      <c r="B68" s="8"/>
      <c r="C68" s="11"/>
      <c r="D68" s="11"/>
      <c r="E68" s="11"/>
      <c r="F68" s="11"/>
      <c r="G68" s="11"/>
      <c r="H68" s="11"/>
    </row>
    <row r="69" spans="1:8" x14ac:dyDescent="0.25">
      <c r="A69" s="18" t="s">
        <v>25</v>
      </c>
    </row>
    <row r="71" spans="1:8" x14ac:dyDescent="0.25">
      <c r="A71" s="11"/>
      <c r="B71" s="8">
        <f>B14</f>
        <v>19440</v>
      </c>
      <c r="C71" s="13" t="s">
        <v>49</v>
      </c>
      <c r="D71" s="11"/>
    </row>
    <row r="72" spans="1:8" x14ac:dyDescent="0.25">
      <c r="A72" s="11"/>
      <c r="B72" s="8"/>
      <c r="C72" s="13"/>
      <c r="D72" s="11"/>
    </row>
    <row r="73" spans="1:8" x14ac:dyDescent="0.25">
      <c r="A73" s="11"/>
      <c r="B73" s="8">
        <v>1.012</v>
      </c>
      <c r="C73" s="13" t="s">
        <v>50</v>
      </c>
      <c r="D73" s="11"/>
    </row>
    <row r="74" spans="1:8" x14ac:dyDescent="0.25">
      <c r="A74" s="11"/>
      <c r="B74" s="8"/>
      <c r="C74" s="13"/>
      <c r="D74" s="11"/>
    </row>
    <row r="75" spans="1:8" x14ac:dyDescent="0.25">
      <c r="A75" s="11"/>
      <c r="B75" s="8">
        <v>1.35</v>
      </c>
      <c r="C75" s="13" t="s">
        <v>45</v>
      </c>
      <c r="D75" s="11"/>
    </row>
    <row r="76" spans="1:8" x14ac:dyDescent="0.25">
      <c r="A76" s="11"/>
      <c r="B76" s="8"/>
      <c r="C76" s="13"/>
      <c r="D76" s="11"/>
    </row>
    <row r="77" spans="1:8" x14ac:dyDescent="0.25">
      <c r="A77" s="11"/>
      <c r="B77" s="19">
        <f>B71/B73/3600</f>
        <v>5.3359683794466397</v>
      </c>
      <c r="C77" s="13" t="s">
        <v>61</v>
      </c>
      <c r="D77" s="11"/>
    </row>
    <row r="78" spans="1:8" x14ac:dyDescent="0.25">
      <c r="A78" s="11"/>
      <c r="B78" s="8"/>
      <c r="C78" s="13"/>
      <c r="D78" s="11"/>
    </row>
    <row r="79" spans="1:8" x14ac:dyDescent="0.25">
      <c r="A79" s="11"/>
      <c r="B79" s="20">
        <f>B75*(1.13*B77*B77)/2</f>
        <v>21.717444031308091</v>
      </c>
      <c r="C79" s="13" t="s">
        <v>46</v>
      </c>
      <c r="D79" s="11"/>
    </row>
    <row r="80" spans="1:8" x14ac:dyDescent="0.25">
      <c r="A80" s="11"/>
      <c r="B80" s="20"/>
      <c r="C80" s="13"/>
      <c r="D80" s="11"/>
    </row>
    <row r="81" spans="1:5" x14ac:dyDescent="0.25">
      <c r="A81" s="18" t="s">
        <v>26</v>
      </c>
    </row>
    <row r="83" spans="1:5" x14ac:dyDescent="0.25">
      <c r="A83" s="11"/>
      <c r="B83" s="8">
        <f>B31</f>
        <v>28440</v>
      </c>
      <c r="C83" s="13" t="s">
        <v>49</v>
      </c>
      <c r="D83" s="11"/>
    </row>
    <row r="84" spans="1:5" x14ac:dyDescent="0.25">
      <c r="A84" s="11"/>
      <c r="B84" s="8"/>
      <c r="C84" s="13"/>
      <c r="D84" s="11"/>
    </row>
    <row r="85" spans="1:5" x14ac:dyDescent="0.25">
      <c r="A85" s="11"/>
      <c r="B85" s="8">
        <v>1.605</v>
      </c>
      <c r="C85" s="13" t="s">
        <v>51</v>
      </c>
      <c r="D85" s="11"/>
    </row>
    <row r="86" spans="1:5" x14ac:dyDescent="0.25">
      <c r="A86" s="11"/>
      <c r="B86" s="8"/>
      <c r="C86" s="13"/>
      <c r="D86" s="11"/>
    </row>
    <row r="87" spans="1:5" x14ac:dyDescent="0.25">
      <c r="A87" s="11"/>
      <c r="B87" s="8">
        <v>1.27</v>
      </c>
      <c r="C87" s="13" t="s">
        <v>45</v>
      </c>
      <c r="D87" s="11"/>
    </row>
    <row r="88" spans="1:5" x14ac:dyDescent="0.25">
      <c r="A88" s="11"/>
      <c r="B88" s="8"/>
      <c r="C88" s="13"/>
      <c r="D88" s="11"/>
    </row>
    <row r="89" spans="1:5" x14ac:dyDescent="0.25">
      <c r="A89" s="11"/>
      <c r="B89" s="19">
        <f>B83/B85/3600</f>
        <v>4.9221183800623054</v>
      </c>
      <c r="C89" s="13" t="s">
        <v>62</v>
      </c>
      <c r="D89" s="11"/>
    </row>
    <row r="90" spans="1:5" x14ac:dyDescent="0.25">
      <c r="A90" s="11"/>
      <c r="B90" s="8"/>
      <c r="C90" s="13"/>
      <c r="D90" s="11"/>
    </row>
    <row r="91" spans="1:5" x14ac:dyDescent="0.25">
      <c r="A91" s="11"/>
      <c r="B91" s="20">
        <f>B87*(1.13*B89*B89)/2</f>
        <v>17.384262769188965</v>
      </c>
      <c r="C91" s="13" t="s">
        <v>46</v>
      </c>
      <c r="D91" s="11"/>
    </row>
    <row r="94" spans="1:5" x14ac:dyDescent="0.25">
      <c r="A94" s="22" t="s">
        <v>57</v>
      </c>
      <c r="B94" s="19"/>
      <c r="C94" s="13"/>
      <c r="D94" s="11"/>
      <c r="E94" s="11"/>
    </row>
    <row r="95" spans="1:5" x14ac:dyDescent="0.25">
      <c r="A95" s="22"/>
      <c r="B95" s="19"/>
      <c r="C95" s="13"/>
      <c r="D95" s="11"/>
      <c r="E95" s="11"/>
    </row>
    <row r="96" spans="1:5" x14ac:dyDescent="0.25">
      <c r="A96" s="11"/>
      <c r="B96" s="20">
        <f>B67</f>
        <v>46.81300933008918</v>
      </c>
      <c r="C96" s="13" t="s">
        <v>52</v>
      </c>
      <c r="D96" s="11"/>
      <c r="E96" s="11"/>
    </row>
    <row r="97" spans="1:5" x14ac:dyDescent="0.25">
      <c r="A97" s="11"/>
      <c r="B97" s="20">
        <f>B79</f>
        <v>21.717444031308091</v>
      </c>
      <c r="C97" s="13" t="s">
        <v>53</v>
      </c>
      <c r="D97" s="11"/>
    </row>
    <row r="98" spans="1:5" x14ac:dyDescent="0.25">
      <c r="A98" s="11"/>
      <c r="B98" s="20">
        <v>17.559999999999999</v>
      </c>
      <c r="C98" s="13" t="s">
        <v>55</v>
      </c>
      <c r="D98" s="11"/>
    </row>
    <row r="99" spans="1:5" x14ac:dyDescent="0.25">
      <c r="A99" s="11"/>
      <c r="B99" s="20">
        <f>B91</f>
        <v>17.384262769188965</v>
      </c>
      <c r="C99" s="13" t="s">
        <v>54</v>
      </c>
      <c r="D99" s="11"/>
      <c r="E99" s="11"/>
    </row>
    <row r="100" spans="1:5" x14ac:dyDescent="0.25">
      <c r="A100" s="11"/>
      <c r="B100" s="20">
        <v>12.68</v>
      </c>
      <c r="C100" s="13" t="s">
        <v>56</v>
      </c>
      <c r="D100" s="11"/>
      <c r="E100" s="11"/>
    </row>
    <row r="101" spans="1:5" x14ac:dyDescent="0.25">
      <c r="A101" s="11"/>
      <c r="B101" s="20"/>
      <c r="C101" s="13"/>
      <c r="D101" s="11"/>
      <c r="E101" s="11"/>
    </row>
    <row r="102" spans="1:5" x14ac:dyDescent="0.25">
      <c r="A102" s="22" t="s">
        <v>58</v>
      </c>
      <c r="B102" s="20"/>
      <c r="C102" s="13"/>
      <c r="D102" s="11"/>
      <c r="E102" s="11"/>
    </row>
    <row r="103" spans="1:5" x14ac:dyDescent="0.25">
      <c r="A103" s="11"/>
      <c r="B103" s="8"/>
      <c r="C103" s="13"/>
      <c r="D103" s="11"/>
      <c r="E103" s="11"/>
    </row>
    <row r="104" spans="1:5" x14ac:dyDescent="0.25">
      <c r="A104" s="11"/>
      <c r="B104" s="8"/>
      <c r="C104" s="13"/>
      <c r="D104" s="11"/>
      <c r="E104" s="11"/>
    </row>
    <row r="105" spans="1:5" x14ac:dyDescent="0.25">
      <c r="A105" s="11"/>
      <c r="B105" s="8"/>
      <c r="C105" s="11"/>
      <c r="D105" s="11"/>
      <c r="E105" s="11"/>
    </row>
    <row r="106" spans="1:5" x14ac:dyDescent="0.25">
      <c r="A106" s="23">
        <f>B96+B97+B98</f>
        <v>86.090453361397266</v>
      </c>
      <c r="B106" s="12" t="s">
        <v>47</v>
      </c>
      <c r="C106" s="13" t="s">
        <v>48</v>
      </c>
      <c r="D106" s="11"/>
      <c r="E106" s="11"/>
    </row>
    <row r="107" spans="1:5" x14ac:dyDescent="0.25">
      <c r="A107" s="23"/>
      <c r="B107" s="12"/>
      <c r="C107" s="13"/>
      <c r="D107" s="11"/>
      <c r="E107" s="11"/>
    </row>
    <row r="108" spans="1:5" x14ac:dyDescent="0.25">
      <c r="A108" s="22" t="s">
        <v>59</v>
      </c>
      <c r="B108" s="20"/>
      <c r="C108" s="13"/>
      <c r="D108" s="11"/>
      <c r="E108" s="11"/>
    </row>
    <row r="109" spans="1:5" x14ac:dyDescent="0.25">
      <c r="A109" s="11"/>
      <c r="B109" s="8"/>
      <c r="C109" s="13"/>
      <c r="D109" s="11"/>
      <c r="E109" s="11"/>
    </row>
    <row r="110" spans="1:5" x14ac:dyDescent="0.25">
      <c r="A110" s="11"/>
      <c r="B110" s="8"/>
      <c r="C110" s="13"/>
    </row>
    <row r="111" spans="1:5" x14ac:dyDescent="0.25">
      <c r="A111" s="11"/>
      <c r="B111" s="8"/>
      <c r="C111" s="11"/>
    </row>
    <row r="112" spans="1:5" x14ac:dyDescent="0.25">
      <c r="A112" s="23">
        <f>B96+B99+B100</f>
        <v>76.877272099278144</v>
      </c>
      <c r="B112" s="12" t="s">
        <v>60</v>
      </c>
      <c r="C112" s="13" t="s">
        <v>48</v>
      </c>
    </row>
  </sheetData>
  <mergeCells count="1">
    <mergeCell ref="A1:K2"/>
  </mergeCells>
  <pageMargins left="0.7" right="0.7" top="0.75" bottom="0.75" header="0.3" footer="0.3"/>
  <pageSetup paperSize="9" scale="84" orientation="portrait" r:id="rId1"/>
  <rowBreaks count="1" manualBreakCount="1">
    <brk id="52" max="10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view="pageBreakPreview" zoomScale="115" zoomScaleNormal="100" zoomScaleSheetLayoutView="115" workbookViewId="0">
      <selection activeCell="E21" sqref="E21"/>
    </sheetView>
  </sheetViews>
  <sheetFormatPr defaultRowHeight="12.75" x14ac:dyDescent="0.2"/>
  <cols>
    <col min="1" max="1" width="8.7109375" style="1" customWidth="1"/>
    <col min="2" max="2" width="8.7109375" style="4" customWidth="1"/>
    <col min="3" max="10" width="8.7109375" style="1" customWidth="1"/>
    <col min="11" max="257" width="9.140625" style="1"/>
    <col min="258" max="258" width="7.5703125" style="1" customWidth="1"/>
    <col min="259" max="259" width="9.140625" style="1" customWidth="1"/>
    <col min="260" max="513" width="9.140625" style="1"/>
    <col min="514" max="514" width="7.5703125" style="1" customWidth="1"/>
    <col min="515" max="515" width="9.140625" style="1" customWidth="1"/>
    <col min="516" max="769" width="9.140625" style="1"/>
    <col min="770" max="770" width="7.5703125" style="1" customWidth="1"/>
    <col min="771" max="771" width="9.140625" style="1" customWidth="1"/>
    <col min="772" max="1025" width="9.140625" style="1"/>
    <col min="1026" max="1026" width="7.5703125" style="1" customWidth="1"/>
    <col min="1027" max="1027" width="9.140625" style="1" customWidth="1"/>
    <col min="1028" max="1281" width="9.140625" style="1"/>
    <col min="1282" max="1282" width="7.5703125" style="1" customWidth="1"/>
    <col min="1283" max="1283" width="9.140625" style="1" customWidth="1"/>
    <col min="1284" max="1537" width="9.140625" style="1"/>
    <col min="1538" max="1538" width="7.5703125" style="1" customWidth="1"/>
    <col min="1539" max="1539" width="9.140625" style="1" customWidth="1"/>
    <col min="1540" max="1793" width="9.140625" style="1"/>
    <col min="1794" max="1794" width="7.5703125" style="1" customWidth="1"/>
    <col min="1795" max="1795" width="9.140625" style="1" customWidth="1"/>
    <col min="1796" max="2049" width="9.140625" style="1"/>
    <col min="2050" max="2050" width="7.5703125" style="1" customWidth="1"/>
    <col min="2051" max="2051" width="9.140625" style="1" customWidth="1"/>
    <col min="2052" max="2305" width="9.140625" style="1"/>
    <col min="2306" max="2306" width="7.5703125" style="1" customWidth="1"/>
    <col min="2307" max="2307" width="9.140625" style="1" customWidth="1"/>
    <col min="2308" max="2561" width="9.140625" style="1"/>
    <col min="2562" max="2562" width="7.5703125" style="1" customWidth="1"/>
    <col min="2563" max="2563" width="9.140625" style="1" customWidth="1"/>
    <col min="2564" max="2817" width="9.140625" style="1"/>
    <col min="2818" max="2818" width="7.5703125" style="1" customWidth="1"/>
    <col min="2819" max="2819" width="9.140625" style="1" customWidth="1"/>
    <col min="2820" max="3073" width="9.140625" style="1"/>
    <col min="3074" max="3074" width="7.5703125" style="1" customWidth="1"/>
    <col min="3075" max="3075" width="9.140625" style="1" customWidth="1"/>
    <col min="3076" max="3329" width="9.140625" style="1"/>
    <col min="3330" max="3330" width="7.5703125" style="1" customWidth="1"/>
    <col min="3331" max="3331" width="9.140625" style="1" customWidth="1"/>
    <col min="3332" max="3585" width="9.140625" style="1"/>
    <col min="3586" max="3586" width="7.5703125" style="1" customWidth="1"/>
    <col min="3587" max="3587" width="9.140625" style="1" customWidth="1"/>
    <col min="3588" max="3841" width="9.140625" style="1"/>
    <col min="3842" max="3842" width="7.5703125" style="1" customWidth="1"/>
    <col min="3843" max="3843" width="9.140625" style="1" customWidth="1"/>
    <col min="3844" max="4097" width="9.140625" style="1"/>
    <col min="4098" max="4098" width="7.5703125" style="1" customWidth="1"/>
    <col min="4099" max="4099" width="9.140625" style="1" customWidth="1"/>
    <col min="4100" max="4353" width="9.140625" style="1"/>
    <col min="4354" max="4354" width="7.5703125" style="1" customWidth="1"/>
    <col min="4355" max="4355" width="9.140625" style="1" customWidth="1"/>
    <col min="4356" max="4609" width="9.140625" style="1"/>
    <col min="4610" max="4610" width="7.5703125" style="1" customWidth="1"/>
    <col min="4611" max="4611" width="9.140625" style="1" customWidth="1"/>
    <col min="4612" max="4865" width="9.140625" style="1"/>
    <col min="4866" max="4866" width="7.5703125" style="1" customWidth="1"/>
    <col min="4867" max="4867" width="9.140625" style="1" customWidth="1"/>
    <col min="4868" max="5121" width="9.140625" style="1"/>
    <col min="5122" max="5122" width="7.5703125" style="1" customWidth="1"/>
    <col min="5123" max="5123" width="9.140625" style="1" customWidth="1"/>
    <col min="5124" max="5377" width="9.140625" style="1"/>
    <col min="5378" max="5378" width="7.5703125" style="1" customWidth="1"/>
    <col min="5379" max="5379" width="9.140625" style="1" customWidth="1"/>
    <col min="5380" max="5633" width="9.140625" style="1"/>
    <col min="5634" max="5634" width="7.5703125" style="1" customWidth="1"/>
    <col min="5635" max="5635" width="9.140625" style="1" customWidth="1"/>
    <col min="5636" max="5889" width="9.140625" style="1"/>
    <col min="5890" max="5890" width="7.5703125" style="1" customWidth="1"/>
    <col min="5891" max="5891" width="9.140625" style="1" customWidth="1"/>
    <col min="5892" max="6145" width="9.140625" style="1"/>
    <col min="6146" max="6146" width="7.5703125" style="1" customWidth="1"/>
    <col min="6147" max="6147" width="9.140625" style="1" customWidth="1"/>
    <col min="6148" max="6401" width="9.140625" style="1"/>
    <col min="6402" max="6402" width="7.5703125" style="1" customWidth="1"/>
    <col min="6403" max="6403" width="9.140625" style="1" customWidth="1"/>
    <col min="6404" max="6657" width="9.140625" style="1"/>
    <col min="6658" max="6658" width="7.5703125" style="1" customWidth="1"/>
    <col min="6659" max="6659" width="9.140625" style="1" customWidth="1"/>
    <col min="6660" max="6913" width="9.140625" style="1"/>
    <col min="6914" max="6914" width="7.5703125" style="1" customWidth="1"/>
    <col min="6915" max="6915" width="9.140625" style="1" customWidth="1"/>
    <col min="6916" max="7169" width="9.140625" style="1"/>
    <col min="7170" max="7170" width="7.5703125" style="1" customWidth="1"/>
    <col min="7171" max="7171" width="9.140625" style="1" customWidth="1"/>
    <col min="7172" max="7425" width="9.140625" style="1"/>
    <col min="7426" max="7426" width="7.5703125" style="1" customWidth="1"/>
    <col min="7427" max="7427" width="9.140625" style="1" customWidth="1"/>
    <col min="7428" max="7681" width="9.140625" style="1"/>
    <col min="7682" max="7682" width="7.5703125" style="1" customWidth="1"/>
    <col min="7683" max="7683" width="9.140625" style="1" customWidth="1"/>
    <col min="7684" max="7937" width="9.140625" style="1"/>
    <col min="7938" max="7938" width="7.5703125" style="1" customWidth="1"/>
    <col min="7939" max="7939" width="9.140625" style="1" customWidth="1"/>
    <col min="7940" max="8193" width="9.140625" style="1"/>
    <col min="8194" max="8194" width="7.5703125" style="1" customWidth="1"/>
    <col min="8195" max="8195" width="9.140625" style="1" customWidth="1"/>
    <col min="8196" max="8449" width="9.140625" style="1"/>
    <col min="8450" max="8450" width="7.5703125" style="1" customWidth="1"/>
    <col min="8451" max="8451" width="9.140625" style="1" customWidth="1"/>
    <col min="8452" max="8705" width="9.140625" style="1"/>
    <col min="8706" max="8706" width="7.5703125" style="1" customWidth="1"/>
    <col min="8707" max="8707" width="9.140625" style="1" customWidth="1"/>
    <col min="8708" max="8961" width="9.140625" style="1"/>
    <col min="8962" max="8962" width="7.5703125" style="1" customWidth="1"/>
    <col min="8963" max="8963" width="9.140625" style="1" customWidth="1"/>
    <col min="8964" max="9217" width="9.140625" style="1"/>
    <col min="9218" max="9218" width="7.5703125" style="1" customWidth="1"/>
    <col min="9219" max="9219" width="9.140625" style="1" customWidth="1"/>
    <col min="9220" max="9473" width="9.140625" style="1"/>
    <col min="9474" max="9474" width="7.5703125" style="1" customWidth="1"/>
    <col min="9475" max="9475" width="9.140625" style="1" customWidth="1"/>
    <col min="9476" max="9729" width="9.140625" style="1"/>
    <col min="9730" max="9730" width="7.5703125" style="1" customWidth="1"/>
    <col min="9731" max="9731" width="9.140625" style="1" customWidth="1"/>
    <col min="9732" max="9985" width="9.140625" style="1"/>
    <col min="9986" max="9986" width="7.5703125" style="1" customWidth="1"/>
    <col min="9987" max="9987" width="9.140625" style="1" customWidth="1"/>
    <col min="9988" max="10241" width="9.140625" style="1"/>
    <col min="10242" max="10242" width="7.5703125" style="1" customWidth="1"/>
    <col min="10243" max="10243" width="9.140625" style="1" customWidth="1"/>
    <col min="10244" max="10497" width="9.140625" style="1"/>
    <col min="10498" max="10498" width="7.5703125" style="1" customWidth="1"/>
    <col min="10499" max="10499" width="9.140625" style="1" customWidth="1"/>
    <col min="10500" max="10753" width="9.140625" style="1"/>
    <col min="10754" max="10754" width="7.5703125" style="1" customWidth="1"/>
    <col min="10755" max="10755" width="9.140625" style="1" customWidth="1"/>
    <col min="10756" max="11009" width="9.140625" style="1"/>
    <col min="11010" max="11010" width="7.5703125" style="1" customWidth="1"/>
    <col min="11011" max="11011" width="9.140625" style="1" customWidth="1"/>
    <col min="11012" max="11265" width="9.140625" style="1"/>
    <col min="11266" max="11266" width="7.5703125" style="1" customWidth="1"/>
    <col min="11267" max="11267" width="9.140625" style="1" customWidth="1"/>
    <col min="11268" max="11521" width="9.140625" style="1"/>
    <col min="11522" max="11522" width="7.5703125" style="1" customWidth="1"/>
    <col min="11523" max="11523" width="9.140625" style="1" customWidth="1"/>
    <col min="11524" max="11777" width="9.140625" style="1"/>
    <col min="11778" max="11778" width="7.5703125" style="1" customWidth="1"/>
    <col min="11779" max="11779" width="9.140625" style="1" customWidth="1"/>
    <col min="11780" max="12033" width="9.140625" style="1"/>
    <col min="12034" max="12034" width="7.5703125" style="1" customWidth="1"/>
    <col min="12035" max="12035" width="9.140625" style="1" customWidth="1"/>
    <col min="12036" max="12289" width="9.140625" style="1"/>
    <col min="12290" max="12290" width="7.5703125" style="1" customWidth="1"/>
    <col min="12291" max="12291" width="9.140625" style="1" customWidth="1"/>
    <col min="12292" max="12545" width="9.140625" style="1"/>
    <col min="12546" max="12546" width="7.5703125" style="1" customWidth="1"/>
    <col min="12547" max="12547" width="9.140625" style="1" customWidth="1"/>
    <col min="12548" max="12801" width="9.140625" style="1"/>
    <col min="12802" max="12802" width="7.5703125" style="1" customWidth="1"/>
    <col min="12803" max="12803" width="9.140625" style="1" customWidth="1"/>
    <col min="12804" max="13057" width="9.140625" style="1"/>
    <col min="13058" max="13058" width="7.5703125" style="1" customWidth="1"/>
    <col min="13059" max="13059" width="9.140625" style="1" customWidth="1"/>
    <col min="13060" max="13313" width="9.140625" style="1"/>
    <col min="13314" max="13314" width="7.5703125" style="1" customWidth="1"/>
    <col min="13315" max="13315" width="9.140625" style="1" customWidth="1"/>
    <col min="13316" max="13569" width="9.140625" style="1"/>
    <col min="13570" max="13570" width="7.5703125" style="1" customWidth="1"/>
    <col min="13571" max="13571" width="9.140625" style="1" customWidth="1"/>
    <col min="13572" max="13825" width="9.140625" style="1"/>
    <col min="13826" max="13826" width="7.5703125" style="1" customWidth="1"/>
    <col min="13827" max="13827" width="9.140625" style="1" customWidth="1"/>
    <col min="13828" max="14081" width="9.140625" style="1"/>
    <col min="14082" max="14082" width="7.5703125" style="1" customWidth="1"/>
    <col min="14083" max="14083" width="9.140625" style="1" customWidth="1"/>
    <col min="14084" max="14337" width="9.140625" style="1"/>
    <col min="14338" max="14338" width="7.5703125" style="1" customWidth="1"/>
    <col min="14339" max="14339" width="9.140625" style="1" customWidth="1"/>
    <col min="14340" max="14593" width="9.140625" style="1"/>
    <col min="14594" max="14594" width="7.5703125" style="1" customWidth="1"/>
    <col min="14595" max="14595" width="9.140625" style="1" customWidth="1"/>
    <col min="14596" max="14849" width="9.140625" style="1"/>
    <col min="14850" max="14850" width="7.5703125" style="1" customWidth="1"/>
    <col min="14851" max="14851" width="9.140625" style="1" customWidth="1"/>
    <col min="14852" max="15105" width="9.140625" style="1"/>
    <col min="15106" max="15106" width="7.5703125" style="1" customWidth="1"/>
    <col min="15107" max="15107" width="9.140625" style="1" customWidth="1"/>
    <col min="15108" max="15361" width="9.140625" style="1"/>
    <col min="15362" max="15362" width="7.5703125" style="1" customWidth="1"/>
    <col min="15363" max="15363" width="9.140625" style="1" customWidth="1"/>
    <col min="15364" max="15617" width="9.140625" style="1"/>
    <col min="15618" max="15618" width="7.5703125" style="1" customWidth="1"/>
    <col min="15619" max="15619" width="9.140625" style="1" customWidth="1"/>
    <col min="15620" max="15873" width="9.140625" style="1"/>
    <col min="15874" max="15874" width="7.5703125" style="1" customWidth="1"/>
    <col min="15875" max="15875" width="9.140625" style="1" customWidth="1"/>
    <col min="15876" max="16129" width="9.140625" style="1"/>
    <col min="16130" max="16130" width="7.5703125" style="1" customWidth="1"/>
    <col min="16131" max="16131" width="9.140625" style="1" customWidth="1"/>
    <col min="16132" max="16384" width="9.140625" style="1"/>
  </cols>
  <sheetData>
    <row r="1" spans="1:10" ht="15" x14ac:dyDescent="0.25">
      <c r="A1" s="11"/>
      <c r="B1" s="9"/>
      <c r="C1" s="5"/>
      <c r="D1" s="5"/>
      <c r="E1" s="5"/>
      <c r="F1" s="5"/>
      <c r="G1" s="5"/>
      <c r="H1" s="5"/>
      <c r="I1" s="5"/>
      <c r="J1" s="5"/>
    </row>
    <row r="2" spans="1:10" ht="16.5" customHeight="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 customHeight="1" x14ac:dyDescent="0.2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 customHeight="1" x14ac:dyDescent="0.2">
      <c r="A4" s="6"/>
      <c r="B4" s="16"/>
      <c r="C4" s="7"/>
      <c r="D4" s="7"/>
      <c r="E4" s="7"/>
      <c r="F4" s="7"/>
      <c r="G4" s="7"/>
      <c r="H4" s="7"/>
      <c r="I4" s="7"/>
      <c r="J4" s="7"/>
    </row>
    <row r="5" spans="1:10" ht="15" customHeight="1" x14ac:dyDescent="0.25">
      <c r="A5" s="12" t="s">
        <v>28</v>
      </c>
      <c r="B5" s="8"/>
      <c r="C5" s="21" t="s">
        <v>77</v>
      </c>
      <c r="E5" s="12"/>
      <c r="F5" s="12"/>
      <c r="G5" s="12"/>
      <c r="H5" s="12"/>
      <c r="I5" s="12"/>
      <c r="J5" s="12"/>
    </row>
    <row r="6" spans="1:10" ht="15" x14ac:dyDescent="0.25">
      <c r="A6" s="11" t="s">
        <v>78</v>
      </c>
      <c r="B6" s="8"/>
      <c r="C6" s="11"/>
      <c r="D6" s="11"/>
      <c r="E6" s="11"/>
      <c r="F6" s="11"/>
      <c r="G6" s="11"/>
      <c r="H6" s="11"/>
      <c r="I6" s="11"/>
      <c r="J6" s="11"/>
    </row>
    <row r="7" spans="1:10" ht="15" x14ac:dyDescent="0.25">
      <c r="A7" s="11"/>
      <c r="B7" s="8"/>
      <c r="C7" s="11"/>
      <c r="D7" s="11"/>
      <c r="E7" s="11"/>
      <c r="F7" s="11"/>
      <c r="G7" s="11"/>
      <c r="H7" s="11"/>
      <c r="I7" s="11"/>
      <c r="J7" s="11"/>
    </row>
    <row r="8" spans="1:10" ht="15" x14ac:dyDescent="0.25">
      <c r="A8" s="8"/>
      <c r="B8" s="8"/>
      <c r="C8" s="11"/>
      <c r="D8" s="11"/>
      <c r="E8" s="11"/>
      <c r="F8" s="11"/>
      <c r="G8" s="11"/>
      <c r="H8" s="11"/>
      <c r="I8" s="11"/>
      <c r="J8" s="11"/>
    </row>
    <row r="9" spans="1:10" ht="15" x14ac:dyDescent="0.25">
      <c r="A9" s="8"/>
      <c r="B9" s="8"/>
      <c r="C9" s="11"/>
      <c r="D9" s="11"/>
      <c r="F9" s="28">
        <f>B12/(B14-B17)</f>
        <v>17501.7501750175</v>
      </c>
      <c r="G9" s="11" t="s">
        <v>1</v>
      </c>
      <c r="H9" s="11"/>
      <c r="I9" s="11"/>
      <c r="J9" s="11"/>
    </row>
    <row r="10" spans="1:10" ht="15" x14ac:dyDescent="0.25">
      <c r="A10" s="11"/>
      <c r="B10" s="8"/>
      <c r="C10" s="11"/>
      <c r="D10" s="11"/>
      <c r="G10" s="11"/>
      <c r="H10" s="11"/>
      <c r="I10" s="11"/>
      <c r="J10" s="11"/>
    </row>
    <row r="11" spans="1:10" ht="15" x14ac:dyDescent="0.25">
      <c r="A11" s="11"/>
      <c r="B11" s="8"/>
      <c r="C11" s="11"/>
      <c r="D11" s="11"/>
      <c r="E11" s="11"/>
      <c r="F11" s="11"/>
      <c r="G11" s="11"/>
      <c r="H11" s="11"/>
      <c r="I11" s="11"/>
      <c r="J11" s="11"/>
    </row>
    <row r="12" spans="1:10" ht="15" x14ac:dyDescent="0.25">
      <c r="A12" s="11"/>
      <c r="B12" s="8">
        <v>350000</v>
      </c>
      <c r="C12" s="26" t="s">
        <v>76</v>
      </c>
      <c r="D12" s="10"/>
      <c r="E12" s="11"/>
      <c r="F12" s="11"/>
      <c r="G12" s="11"/>
      <c r="H12" s="11"/>
      <c r="I12" s="11"/>
      <c r="J12" s="11"/>
    </row>
    <row r="13" spans="1:10" ht="15" x14ac:dyDescent="0.25">
      <c r="A13" s="11"/>
      <c r="B13" s="8"/>
      <c r="C13" s="11"/>
      <c r="D13" s="11"/>
      <c r="E13" s="11"/>
      <c r="F13" s="11"/>
      <c r="G13" s="11"/>
      <c r="H13" s="11"/>
      <c r="I13" s="11"/>
      <c r="J13" s="11"/>
    </row>
    <row r="14" spans="1:10" ht="15" x14ac:dyDescent="0.25">
      <c r="A14" s="11"/>
      <c r="B14" s="8">
        <v>20</v>
      </c>
      <c r="C14" s="26" t="s">
        <v>75</v>
      </c>
      <c r="D14" s="11"/>
      <c r="E14" s="11"/>
      <c r="F14" s="11"/>
      <c r="G14" s="11"/>
      <c r="H14" s="11"/>
      <c r="I14" s="11"/>
      <c r="J14" s="11"/>
    </row>
    <row r="15" spans="1:10" ht="15" x14ac:dyDescent="0.25">
      <c r="A15" s="11"/>
      <c r="B15" s="8"/>
      <c r="C15" s="11" t="s">
        <v>74</v>
      </c>
      <c r="D15" s="11"/>
      <c r="E15" s="11"/>
      <c r="F15" s="11"/>
      <c r="G15" s="11"/>
      <c r="H15" s="11"/>
      <c r="I15" s="11"/>
      <c r="J15" s="11"/>
    </row>
    <row r="16" spans="1:10" ht="15" x14ac:dyDescent="0.25">
      <c r="A16" s="14"/>
      <c r="B16" s="8"/>
      <c r="C16" s="13"/>
      <c r="D16" s="11"/>
      <c r="E16" s="11"/>
      <c r="F16" s="11"/>
      <c r="G16" s="11"/>
      <c r="H16" s="11"/>
      <c r="I16" s="11"/>
      <c r="J16" s="11"/>
    </row>
    <row r="17" spans="1:10" ht="15" x14ac:dyDescent="0.25">
      <c r="A17" s="11"/>
      <c r="B17" s="8">
        <v>2E-3</v>
      </c>
      <c r="C17" s="26" t="s">
        <v>73</v>
      </c>
      <c r="D17" s="11"/>
      <c r="E17" s="11"/>
      <c r="F17" s="11"/>
      <c r="G17" s="11"/>
      <c r="H17" s="11"/>
      <c r="I17" s="11"/>
      <c r="J17" s="11"/>
    </row>
    <row r="18" spans="1:10" ht="15" x14ac:dyDescent="0.25">
      <c r="A18" s="11"/>
      <c r="B18" s="8"/>
      <c r="C18" s="11" t="s">
        <v>72</v>
      </c>
      <c r="D18" s="11"/>
      <c r="E18" s="11"/>
      <c r="F18" s="11"/>
      <c r="G18" s="11"/>
      <c r="H18" s="11"/>
      <c r="I18" s="11"/>
      <c r="J18" s="11"/>
    </row>
    <row r="19" spans="1:10" ht="15" x14ac:dyDescent="0.25">
      <c r="A19" s="11"/>
      <c r="B19" s="8"/>
      <c r="C19" s="13"/>
      <c r="D19" s="11"/>
      <c r="E19" s="11"/>
      <c r="F19" s="11"/>
      <c r="G19" s="11"/>
      <c r="H19" s="11"/>
      <c r="I19" s="11"/>
      <c r="J19" s="11"/>
    </row>
    <row r="20" spans="1:10" ht="15" x14ac:dyDescent="0.25">
      <c r="A20" s="21" t="s">
        <v>71</v>
      </c>
      <c r="B20" s="8"/>
      <c r="C20" s="13"/>
      <c r="D20" s="11"/>
      <c r="E20" s="11"/>
      <c r="F20" s="11"/>
      <c r="G20" s="11"/>
      <c r="H20" s="11"/>
      <c r="I20" s="11"/>
      <c r="J20" s="11"/>
    </row>
    <row r="21" spans="1:10" ht="15" x14ac:dyDescent="0.25">
      <c r="A21" s="21"/>
      <c r="B21" s="8"/>
      <c r="C21" s="13"/>
      <c r="D21" s="11"/>
      <c r="E21" s="11"/>
      <c r="F21" s="11"/>
      <c r="G21" s="11"/>
      <c r="H21" s="11"/>
      <c r="I21" s="11"/>
      <c r="J21" s="11"/>
    </row>
    <row r="22" spans="1:10" ht="15" x14ac:dyDescent="0.25">
      <c r="A22" s="11"/>
      <c r="B22" s="8">
        <v>6</v>
      </c>
      <c r="C22" s="26" t="s">
        <v>70</v>
      </c>
      <c r="D22" s="11"/>
      <c r="E22" s="11"/>
      <c r="F22" s="11"/>
      <c r="G22" s="11"/>
      <c r="H22" s="11"/>
      <c r="I22" s="11"/>
      <c r="J22" s="11"/>
    </row>
    <row r="23" spans="1:10" ht="15" x14ac:dyDescent="0.25">
      <c r="A23" s="11"/>
      <c r="B23" s="8"/>
      <c r="C23" s="13"/>
      <c r="D23" s="11"/>
      <c r="E23" s="11"/>
      <c r="F23" s="11"/>
      <c r="G23" s="11"/>
      <c r="H23" s="11"/>
      <c r="I23" s="11"/>
      <c r="J23" s="11"/>
    </row>
    <row r="24" spans="1:10" ht="15" x14ac:dyDescent="0.25">
      <c r="A24" s="11"/>
      <c r="B24" s="8">
        <v>445</v>
      </c>
      <c r="C24" s="26" t="s">
        <v>69</v>
      </c>
      <c r="D24" s="11"/>
      <c r="E24" s="11"/>
      <c r="F24" s="11"/>
      <c r="G24" s="11"/>
      <c r="H24" s="11"/>
      <c r="I24" s="11"/>
      <c r="J24" s="11"/>
    </row>
    <row r="25" spans="1:10" ht="15" x14ac:dyDescent="0.25">
      <c r="A25" s="11"/>
      <c r="B25" s="8"/>
      <c r="C25" s="26"/>
      <c r="D25" s="11"/>
      <c r="E25" s="11"/>
      <c r="F25" s="11"/>
      <c r="G25" s="11"/>
      <c r="H25" s="11"/>
      <c r="I25" s="11"/>
      <c r="J25" s="11"/>
    </row>
    <row r="26" spans="1:10" ht="15" x14ac:dyDescent="0.25">
      <c r="A26" s="11"/>
      <c r="B26" s="8">
        <f>B24*B22</f>
        <v>2670</v>
      </c>
      <c r="C26" s="26" t="s">
        <v>68</v>
      </c>
      <c r="D26" s="11"/>
      <c r="E26" s="11"/>
      <c r="F26" s="11"/>
      <c r="G26" s="11"/>
      <c r="H26" s="11"/>
      <c r="I26" s="11"/>
      <c r="J26" s="11"/>
    </row>
    <row r="27" spans="1:10" ht="15" x14ac:dyDescent="0.25">
      <c r="A27" s="11"/>
      <c r="B27" s="8"/>
      <c r="C27" s="26"/>
      <c r="D27" s="11"/>
      <c r="E27" s="11"/>
      <c r="F27" s="11"/>
      <c r="G27" s="11"/>
      <c r="H27" s="11"/>
      <c r="I27" s="11"/>
      <c r="J27" s="11"/>
    </row>
    <row r="28" spans="1:10" ht="15" x14ac:dyDescent="0.25">
      <c r="A28" s="14" t="s">
        <v>67</v>
      </c>
      <c r="B28" s="19">
        <f>F9/B26</f>
        <v>6.5549626123661051</v>
      </c>
      <c r="C28" s="26" t="s">
        <v>66</v>
      </c>
      <c r="D28" s="11"/>
      <c r="E28" s="11"/>
      <c r="F28" s="11"/>
      <c r="G28" s="11"/>
      <c r="H28" s="11"/>
      <c r="I28" s="11"/>
      <c r="J28" s="11"/>
    </row>
    <row r="29" spans="1:10" ht="15" x14ac:dyDescent="0.25">
      <c r="A29" s="11"/>
      <c r="B29" s="8"/>
      <c r="C29" s="26"/>
      <c r="D29" s="11"/>
      <c r="E29" s="11"/>
      <c r="F29" s="11"/>
      <c r="G29" s="11"/>
      <c r="H29" s="11"/>
      <c r="I29" s="11"/>
      <c r="J29" s="11"/>
    </row>
    <row r="30" spans="1:10" ht="15" x14ac:dyDescent="0.25">
      <c r="A30" s="27" t="s">
        <v>65</v>
      </c>
      <c r="B30" s="8"/>
      <c r="C30" s="26"/>
      <c r="D30" s="11"/>
      <c r="E30" s="11"/>
      <c r="F30" s="11"/>
      <c r="G30" s="11"/>
      <c r="H30" s="11"/>
      <c r="I30" s="11"/>
      <c r="J30" s="11"/>
    </row>
    <row r="31" spans="1:10" ht="15" x14ac:dyDescent="0.25">
      <c r="A31" s="11" t="s">
        <v>64</v>
      </c>
      <c r="B31" s="8"/>
      <c r="C31" s="26"/>
      <c r="D31" s="11"/>
      <c r="E31" s="11"/>
      <c r="F31" s="11"/>
      <c r="G31" s="11"/>
      <c r="H31" s="11"/>
      <c r="I31" s="11"/>
      <c r="J31" s="11"/>
    </row>
    <row r="32" spans="1:10" ht="15" x14ac:dyDescent="0.25">
      <c r="A32" s="11"/>
      <c r="B32" s="8"/>
      <c r="C32" s="13"/>
      <c r="D32" s="11"/>
      <c r="E32" s="11"/>
      <c r="F32" s="11"/>
      <c r="G32" s="11"/>
      <c r="H32" s="11"/>
      <c r="I32" s="11"/>
      <c r="J32" s="11"/>
    </row>
    <row r="33" spans="1:10" ht="14.25" x14ac:dyDescent="0.2">
      <c r="A33" s="3"/>
      <c r="B33" s="2"/>
      <c r="C33" s="15"/>
      <c r="D33" s="3"/>
      <c r="E33" s="3"/>
      <c r="F33" s="3"/>
      <c r="G33" s="3"/>
      <c r="H33" s="3"/>
      <c r="I33" s="3"/>
      <c r="J33" s="3"/>
    </row>
  </sheetData>
  <mergeCells count="2">
    <mergeCell ref="A2:J2"/>
    <mergeCell ref="A3:J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view="pageBreakPreview" zoomScaleNormal="100" zoomScaleSheetLayoutView="100" workbookViewId="0">
      <selection activeCell="I16" sqref="I16"/>
    </sheetView>
  </sheetViews>
  <sheetFormatPr defaultRowHeight="12.75" x14ac:dyDescent="0.2"/>
  <cols>
    <col min="1" max="1" width="8.7109375" style="1" customWidth="1"/>
    <col min="2" max="2" width="8.7109375" style="4" customWidth="1"/>
    <col min="3" max="10" width="8.7109375" style="1" customWidth="1"/>
    <col min="11" max="257" width="9.140625" style="1"/>
    <col min="258" max="258" width="7.5703125" style="1" customWidth="1"/>
    <col min="259" max="259" width="9.140625" style="1" customWidth="1"/>
    <col min="260" max="513" width="9.140625" style="1"/>
    <col min="514" max="514" width="7.5703125" style="1" customWidth="1"/>
    <col min="515" max="515" width="9.140625" style="1" customWidth="1"/>
    <col min="516" max="769" width="9.140625" style="1"/>
    <col min="770" max="770" width="7.5703125" style="1" customWidth="1"/>
    <col min="771" max="771" width="9.140625" style="1" customWidth="1"/>
    <col min="772" max="1025" width="9.140625" style="1"/>
    <col min="1026" max="1026" width="7.5703125" style="1" customWidth="1"/>
    <col min="1027" max="1027" width="9.140625" style="1" customWidth="1"/>
    <col min="1028" max="1281" width="9.140625" style="1"/>
    <col min="1282" max="1282" width="7.5703125" style="1" customWidth="1"/>
    <col min="1283" max="1283" width="9.140625" style="1" customWidth="1"/>
    <col min="1284" max="1537" width="9.140625" style="1"/>
    <col min="1538" max="1538" width="7.5703125" style="1" customWidth="1"/>
    <col min="1539" max="1539" width="9.140625" style="1" customWidth="1"/>
    <col min="1540" max="1793" width="9.140625" style="1"/>
    <col min="1794" max="1794" width="7.5703125" style="1" customWidth="1"/>
    <col min="1795" max="1795" width="9.140625" style="1" customWidth="1"/>
    <col min="1796" max="2049" width="9.140625" style="1"/>
    <col min="2050" max="2050" width="7.5703125" style="1" customWidth="1"/>
    <col min="2051" max="2051" width="9.140625" style="1" customWidth="1"/>
    <col min="2052" max="2305" width="9.140625" style="1"/>
    <col min="2306" max="2306" width="7.5703125" style="1" customWidth="1"/>
    <col min="2307" max="2307" width="9.140625" style="1" customWidth="1"/>
    <col min="2308" max="2561" width="9.140625" style="1"/>
    <col min="2562" max="2562" width="7.5703125" style="1" customWidth="1"/>
    <col min="2563" max="2563" width="9.140625" style="1" customWidth="1"/>
    <col min="2564" max="2817" width="9.140625" style="1"/>
    <col min="2818" max="2818" width="7.5703125" style="1" customWidth="1"/>
    <col min="2819" max="2819" width="9.140625" style="1" customWidth="1"/>
    <col min="2820" max="3073" width="9.140625" style="1"/>
    <col min="3074" max="3074" width="7.5703125" style="1" customWidth="1"/>
    <col min="3075" max="3075" width="9.140625" style="1" customWidth="1"/>
    <col min="3076" max="3329" width="9.140625" style="1"/>
    <col min="3330" max="3330" width="7.5703125" style="1" customWidth="1"/>
    <col min="3331" max="3331" width="9.140625" style="1" customWidth="1"/>
    <col min="3332" max="3585" width="9.140625" style="1"/>
    <col min="3586" max="3586" width="7.5703125" style="1" customWidth="1"/>
    <col min="3587" max="3587" width="9.140625" style="1" customWidth="1"/>
    <col min="3588" max="3841" width="9.140625" style="1"/>
    <col min="3842" max="3842" width="7.5703125" style="1" customWidth="1"/>
    <col min="3843" max="3843" width="9.140625" style="1" customWidth="1"/>
    <col min="3844" max="4097" width="9.140625" style="1"/>
    <col min="4098" max="4098" width="7.5703125" style="1" customWidth="1"/>
    <col min="4099" max="4099" width="9.140625" style="1" customWidth="1"/>
    <col min="4100" max="4353" width="9.140625" style="1"/>
    <col min="4354" max="4354" width="7.5703125" style="1" customWidth="1"/>
    <col min="4355" max="4355" width="9.140625" style="1" customWidth="1"/>
    <col min="4356" max="4609" width="9.140625" style="1"/>
    <col min="4610" max="4610" width="7.5703125" style="1" customWidth="1"/>
    <col min="4611" max="4611" width="9.140625" style="1" customWidth="1"/>
    <col min="4612" max="4865" width="9.140625" style="1"/>
    <col min="4866" max="4866" width="7.5703125" style="1" customWidth="1"/>
    <col min="4867" max="4867" width="9.140625" style="1" customWidth="1"/>
    <col min="4868" max="5121" width="9.140625" style="1"/>
    <col min="5122" max="5122" width="7.5703125" style="1" customWidth="1"/>
    <col min="5123" max="5123" width="9.140625" style="1" customWidth="1"/>
    <col min="5124" max="5377" width="9.140625" style="1"/>
    <col min="5378" max="5378" width="7.5703125" style="1" customWidth="1"/>
    <col min="5379" max="5379" width="9.140625" style="1" customWidth="1"/>
    <col min="5380" max="5633" width="9.140625" style="1"/>
    <col min="5634" max="5634" width="7.5703125" style="1" customWidth="1"/>
    <col min="5635" max="5635" width="9.140625" style="1" customWidth="1"/>
    <col min="5636" max="5889" width="9.140625" style="1"/>
    <col min="5890" max="5890" width="7.5703125" style="1" customWidth="1"/>
    <col min="5891" max="5891" width="9.140625" style="1" customWidth="1"/>
    <col min="5892" max="6145" width="9.140625" style="1"/>
    <col min="6146" max="6146" width="7.5703125" style="1" customWidth="1"/>
    <col min="6147" max="6147" width="9.140625" style="1" customWidth="1"/>
    <col min="6148" max="6401" width="9.140625" style="1"/>
    <col min="6402" max="6402" width="7.5703125" style="1" customWidth="1"/>
    <col min="6403" max="6403" width="9.140625" style="1" customWidth="1"/>
    <col min="6404" max="6657" width="9.140625" style="1"/>
    <col min="6658" max="6658" width="7.5703125" style="1" customWidth="1"/>
    <col min="6659" max="6659" width="9.140625" style="1" customWidth="1"/>
    <col min="6660" max="6913" width="9.140625" style="1"/>
    <col min="6914" max="6914" width="7.5703125" style="1" customWidth="1"/>
    <col min="6915" max="6915" width="9.140625" style="1" customWidth="1"/>
    <col min="6916" max="7169" width="9.140625" style="1"/>
    <col min="7170" max="7170" width="7.5703125" style="1" customWidth="1"/>
    <col min="7171" max="7171" width="9.140625" style="1" customWidth="1"/>
    <col min="7172" max="7425" width="9.140625" style="1"/>
    <col min="7426" max="7426" width="7.5703125" style="1" customWidth="1"/>
    <col min="7427" max="7427" width="9.140625" style="1" customWidth="1"/>
    <col min="7428" max="7681" width="9.140625" style="1"/>
    <col min="7682" max="7682" width="7.5703125" style="1" customWidth="1"/>
    <col min="7683" max="7683" width="9.140625" style="1" customWidth="1"/>
    <col min="7684" max="7937" width="9.140625" style="1"/>
    <col min="7938" max="7938" width="7.5703125" style="1" customWidth="1"/>
    <col min="7939" max="7939" width="9.140625" style="1" customWidth="1"/>
    <col min="7940" max="8193" width="9.140625" style="1"/>
    <col min="8194" max="8194" width="7.5703125" style="1" customWidth="1"/>
    <col min="8195" max="8195" width="9.140625" style="1" customWidth="1"/>
    <col min="8196" max="8449" width="9.140625" style="1"/>
    <col min="8450" max="8450" width="7.5703125" style="1" customWidth="1"/>
    <col min="8451" max="8451" width="9.140625" style="1" customWidth="1"/>
    <col min="8452" max="8705" width="9.140625" style="1"/>
    <col min="8706" max="8706" width="7.5703125" style="1" customWidth="1"/>
    <col min="8707" max="8707" width="9.140625" style="1" customWidth="1"/>
    <col min="8708" max="8961" width="9.140625" style="1"/>
    <col min="8962" max="8962" width="7.5703125" style="1" customWidth="1"/>
    <col min="8963" max="8963" width="9.140625" style="1" customWidth="1"/>
    <col min="8964" max="9217" width="9.140625" style="1"/>
    <col min="9218" max="9218" width="7.5703125" style="1" customWidth="1"/>
    <col min="9219" max="9219" width="9.140625" style="1" customWidth="1"/>
    <col min="9220" max="9473" width="9.140625" style="1"/>
    <col min="9474" max="9474" width="7.5703125" style="1" customWidth="1"/>
    <col min="9475" max="9475" width="9.140625" style="1" customWidth="1"/>
    <col min="9476" max="9729" width="9.140625" style="1"/>
    <col min="9730" max="9730" width="7.5703125" style="1" customWidth="1"/>
    <col min="9731" max="9731" width="9.140625" style="1" customWidth="1"/>
    <col min="9732" max="9985" width="9.140625" style="1"/>
    <col min="9986" max="9986" width="7.5703125" style="1" customWidth="1"/>
    <col min="9987" max="9987" width="9.140625" style="1" customWidth="1"/>
    <col min="9988" max="10241" width="9.140625" style="1"/>
    <col min="10242" max="10242" width="7.5703125" style="1" customWidth="1"/>
    <col min="10243" max="10243" width="9.140625" style="1" customWidth="1"/>
    <col min="10244" max="10497" width="9.140625" style="1"/>
    <col min="10498" max="10498" width="7.5703125" style="1" customWidth="1"/>
    <col min="10499" max="10499" width="9.140625" style="1" customWidth="1"/>
    <col min="10500" max="10753" width="9.140625" style="1"/>
    <col min="10754" max="10754" width="7.5703125" style="1" customWidth="1"/>
    <col min="10755" max="10755" width="9.140625" style="1" customWidth="1"/>
    <col min="10756" max="11009" width="9.140625" style="1"/>
    <col min="11010" max="11010" width="7.5703125" style="1" customWidth="1"/>
    <col min="11011" max="11011" width="9.140625" style="1" customWidth="1"/>
    <col min="11012" max="11265" width="9.140625" style="1"/>
    <col min="11266" max="11266" width="7.5703125" style="1" customWidth="1"/>
    <col min="11267" max="11267" width="9.140625" style="1" customWidth="1"/>
    <col min="11268" max="11521" width="9.140625" style="1"/>
    <col min="11522" max="11522" width="7.5703125" style="1" customWidth="1"/>
    <col min="11523" max="11523" width="9.140625" style="1" customWidth="1"/>
    <col min="11524" max="11777" width="9.140625" style="1"/>
    <col min="11778" max="11778" width="7.5703125" style="1" customWidth="1"/>
    <col min="11779" max="11779" width="9.140625" style="1" customWidth="1"/>
    <col min="11780" max="12033" width="9.140625" style="1"/>
    <col min="12034" max="12034" width="7.5703125" style="1" customWidth="1"/>
    <col min="12035" max="12035" width="9.140625" style="1" customWidth="1"/>
    <col min="12036" max="12289" width="9.140625" style="1"/>
    <col min="12290" max="12290" width="7.5703125" style="1" customWidth="1"/>
    <col min="12291" max="12291" width="9.140625" style="1" customWidth="1"/>
    <col min="12292" max="12545" width="9.140625" style="1"/>
    <col min="12546" max="12546" width="7.5703125" style="1" customWidth="1"/>
    <col min="12547" max="12547" width="9.140625" style="1" customWidth="1"/>
    <col min="12548" max="12801" width="9.140625" style="1"/>
    <col min="12802" max="12802" width="7.5703125" style="1" customWidth="1"/>
    <col min="12803" max="12803" width="9.140625" style="1" customWidth="1"/>
    <col min="12804" max="13057" width="9.140625" style="1"/>
    <col min="13058" max="13058" width="7.5703125" style="1" customWidth="1"/>
    <col min="13059" max="13059" width="9.140625" style="1" customWidth="1"/>
    <col min="13060" max="13313" width="9.140625" style="1"/>
    <col min="13314" max="13314" width="7.5703125" style="1" customWidth="1"/>
    <col min="13315" max="13315" width="9.140625" style="1" customWidth="1"/>
    <col min="13316" max="13569" width="9.140625" style="1"/>
    <col min="13570" max="13570" width="7.5703125" style="1" customWidth="1"/>
    <col min="13571" max="13571" width="9.140625" style="1" customWidth="1"/>
    <col min="13572" max="13825" width="9.140625" style="1"/>
    <col min="13826" max="13826" width="7.5703125" style="1" customWidth="1"/>
    <col min="13827" max="13827" width="9.140625" style="1" customWidth="1"/>
    <col min="13828" max="14081" width="9.140625" style="1"/>
    <col min="14082" max="14082" width="7.5703125" style="1" customWidth="1"/>
    <col min="14083" max="14083" width="9.140625" style="1" customWidth="1"/>
    <col min="14084" max="14337" width="9.140625" style="1"/>
    <col min="14338" max="14338" width="7.5703125" style="1" customWidth="1"/>
    <col min="14339" max="14339" width="9.140625" style="1" customWidth="1"/>
    <col min="14340" max="14593" width="9.140625" style="1"/>
    <col min="14594" max="14594" width="7.5703125" style="1" customWidth="1"/>
    <col min="14595" max="14595" width="9.140625" style="1" customWidth="1"/>
    <col min="14596" max="14849" width="9.140625" style="1"/>
    <col min="14850" max="14850" width="7.5703125" style="1" customWidth="1"/>
    <col min="14851" max="14851" width="9.140625" style="1" customWidth="1"/>
    <col min="14852" max="15105" width="9.140625" style="1"/>
    <col min="15106" max="15106" width="7.5703125" style="1" customWidth="1"/>
    <col min="15107" max="15107" width="9.140625" style="1" customWidth="1"/>
    <col min="15108" max="15361" width="9.140625" style="1"/>
    <col min="15362" max="15362" width="7.5703125" style="1" customWidth="1"/>
    <col min="15363" max="15363" width="9.140625" style="1" customWidth="1"/>
    <col min="15364" max="15617" width="9.140625" style="1"/>
    <col min="15618" max="15618" width="7.5703125" style="1" customWidth="1"/>
    <col min="15619" max="15619" width="9.140625" style="1" customWidth="1"/>
    <col min="15620" max="15873" width="9.140625" style="1"/>
    <col min="15874" max="15874" width="7.5703125" style="1" customWidth="1"/>
    <col min="15875" max="15875" width="9.140625" style="1" customWidth="1"/>
    <col min="15876" max="16129" width="9.140625" style="1"/>
    <col min="16130" max="16130" width="7.5703125" style="1" customWidth="1"/>
    <col min="16131" max="16131" width="9.140625" style="1" customWidth="1"/>
    <col min="16132" max="16384" width="9.140625" style="1"/>
  </cols>
  <sheetData>
    <row r="1" spans="1:10" ht="15" x14ac:dyDescent="0.25">
      <c r="A1" s="11"/>
      <c r="B1" s="9"/>
      <c r="C1" s="5"/>
      <c r="D1" s="5"/>
      <c r="E1" s="5"/>
      <c r="F1" s="5"/>
      <c r="G1" s="5"/>
      <c r="H1" s="5"/>
      <c r="I1" s="5"/>
      <c r="J1" s="5"/>
    </row>
    <row r="2" spans="1:10" ht="16.5" customHeight="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 customHeight="1" x14ac:dyDescent="0.2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 customHeight="1" x14ac:dyDescent="0.2">
      <c r="A4" s="6"/>
      <c r="B4" s="16"/>
      <c r="C4" s="7"/>
      <c r="D4" s="7"/>
      <c r="E4" s="7"/>
      <c r="F4" s="7"/>
      <c r="G4" s="7"/>
      <c r="H4" s="7"/>
      <c r="I4" s="7"/>
      <c r="J4" s="7"/>
    </row>
    <row r="5" spans="1:10" ht="15" customHeight="1" x14ac:dyDescent="0.25">
      <c r="A5" s="12" t="s">
        <v>28</v>
      </c>
      <c r="B5" s="8"/>
      <c r="C5" s="21" t="s">
        <v>63</v>
      </c>
      <c r="E5" s="12"/>
      <c r="F5" s="12"/>
      <c r="G5" s="12"/>
      <c r="H5" s="12"/>
      <c r="I5" s="12"/>
      <c r="J5" s="12"/>
    </row>
    <row r="6" spans="1:10" ht="15" x14ac:dyDescent="0.25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</row>
    <row r="7" spans="1:10" ht="15" x14ac:dyDescent="0.25">
      <c r="A7" s="11" t="s">
        <v>79</v>
      </c>
      <c r="B7" s="8"/>
      <c r="C7" s="11"/>
      <c r="D7" s="11"/>
      <c r="E7" s="11"/>
      <c r="F7" s="11"/>
      <c r="G7" s="11"/>
      <c r="H7" s="11"/>
      <c r="I7" s="11"/>
      <c r="J7" s="11"/>
    </row>
    <row r="8" spans="1:10" ht="15" x14ac:dyDescent="0.25">
      <c r="A8" s="11"/>
      <c r="B8" s="8"/>
      <c r="C8" s="11"/>
      <c r="D8" s="11"/>
      <c r="E8" s="11"/>
      <c r="F8" s="11"/>
      <c r="G8" s="11"/>
      <c r="H8" s="11"/>
      <c r="I8" s="11"/>
      <c r="J8" s="11"/>
    </row>
    <row r="9" spans="1:10" ht="15" x14ac:dyDescent="0.25">
      <c r="A9" s="8"/>
      <c r="B9" s="8"/>
      <c r="C9" s="11"/>
      <c r="D9" s="11"/>
      <c r="E9" s="11"/>
      <c r="F9" s="11"/>
      <c r="G9" s="11"/>
      <c r="H9" s="11"/>
      <c r="I9" s="11"/>
      <c r="J9" s="11"/>
    </row>
    <row r="10" spans="1:10" ht="15" x14ac:dyDescent="0.25">
      <c r="A10" s="8"/>
      <c r="B10" s="8"/>
      <c r="C10" s="11"/>
      <c r="D10" s="11"/>
      <c r="G10" s="17">
        <f>IFERROR(B13+(3.6*B17-B29*B19*B13*(B21-B27))/(B29*B19*(B24-B27)),"???")</f>
        <v>5426.9526507486853</v>
      </c>
      <c r="H10" s="11" t="s">
        <v>1</v>
      </c>
      <c r="I10" s="11"/>
      <c r="J10" s="11"/>
    </row>
    <row r="11" spans="1:10" ht="15" x14ac:dyDescent="0.25">
      <c r="A11" s="11"/>
      <c r="B11" s="8"/>
      <c r="C11" s="11"/>
      <c r="D11" s="11"/>
      <c r="G11" s="11"/>
      <c r="H11" s="11"/>
      <c r="I11" s="11"/>
      <c r="J11" s="11"/>
    </row>
    <row r="12" spans="1:10" ht="15" x14ac:dyDescent="0.25">
      <c r="A12" s="11"/>
      <c r="B12" s="8"/>
      <c r="C12" s="11"/>
      <c r="D12" s="11"/>
      <c r="E12" s="11"/>
      <c r="F12" s="11"/>
      <c r="G12" s="11"/>
      <c r="H12" s="11"/>
      <c r="I12" s="11"/>
      <c r="J12" s="11"/>
    </row>
    <row r="13" spans="1:10" ht="15" x14ac:dyDescent="0.25">
      <c r="A13" s="11"/>
      <c r="B13" s="8">
        <v>0</v>
      </c>
      <c r="C13" s="13" t="s">
        <v>2</v>
      </c>
      <c r="D13" s="10"/>
      <c r="E13" s="11"/>
      <c r="F13" s="11"/>
      <c r="G13" s="11"/>
      <c r="H13" s="11"/>
      <c r="I13" s="11"/>
      <c r="J13" s="11"/>
    </row>
    <row r="14" spans="1:10" ht="15" x14ac:dyDescent="0.25">
      <c r="A14" s="11"/>
      <c r="B14" s="8"/>
      <c r="C14" s="11" t="s">
        <v>3</v>
      </c>
      <c r="D14" s="11"/>
      <c r="E14" s="11"/>
      <c r="F14" s="11"/>
      <c r="G14" s="11"/>
      <c r="H14" s="11"/>
      <c r="I14" s="11"/>
      <c r="J14" s="11"/>
    </row>
    <row r="15" spans="1:10" ht="15" x14ac:dyDescent="0.25">
      <c r="A15" s="11"/>
      <c r="B15" s="8"/>
      <c r="C15" s="11" t="s">
        <v>29</v>
      </c>
      <c r="D15" s="11"/>
      <c r="E15" s="11"/>
      <c r="F15" s="11"/>
      <c r="G15" s="11"/>
      <c r="H15" s="11"/>
      <c r="I15" s="11"/>
      <c r="J15" s="11"/>
    </row>
    <row r="16" spans="1:10" ht="15" x14ac:dyDescent="0.25">
      <c r="A16" s="11"/>
      <c r="B16" s="8"/>
      <c r="C16" s="11"/>
      <c r="D16" s="11"/>
      <c r="E16" s="11"/>
      <c r="F16" s="11"/>
      <c r="G16" s="11"/>
      <c r="H16" s="11"/>
      <c r="I16" s="11"/>
      <c r="J16" s="11"/>
    </row>
    <row r="17" spans="1:10" ht="15" x14ac:dyDescent="0.25">
      <c r="A17" s="11"/>
      <c r="B17" s="8">
        <v>25000</v>
      </c>
      <c r="C17" s="13" t="s">
        <v>30</v>
      </c>
      <c r="D17" s="11"/>
      <c r="E17" s="11"/>
      <c r="F17" s="11"/>
      <c r="G17" s="11"/>
      <c r="H17" s="11"/>
      <c r="I17" s="11"/>
      <c r="J17" s="11"/>
    </row>
    <row r="18" spans="1:10" ht="15" x14ac:dyDescent="0.25">
      <c r="A18" s="11"/>
      <c r="B18" s="8"/>
      <c r="C18" s="11" t="s">
        <v>40</v>
      </c>
      <c r="D18" s="11"/>
      <c r="E18" s="11"/>
      <c r="F18" s="11"/>
      <c r="G18" s="11"/>
      <c r="H18" s="11"/>
      <c r="I18" s="11"/>
      <c r="J18" s="11"/>
    </row>
    <row r="19" spans="1:10" ht="15" x14ac:dyDescent="0.25">
      <c r="A19" s="14"/>
      <c r="B19" s="8">
        <v>1</v>
      </c>
      <c r="C19" s="13" t="s">
        <v>31</v>
      </c>
      <c r="D19" s="11"/>
      <c r="E19" s="11"/>
      <c r="F19" s="11"/>
      <c r="G19" s="11"/>
      <c r="H19" s="11"/>
      <c r="I19" s="11"/>
      <c r="J19" s="11"/>
    </row>
    <row r="20" spans="1:10" ht="15" x14ac:dyDescent="0.25">
      <c r="A20" s="11"/>
      <c r="B20" s="8"/>
      <c r="C20" s="11"/>
      <c r="D20" s="11"/>
      <c r="E20" s="11"/>
      <c r="F20" s="11"/>
      <c r="G20" s="11"/>
      <c r="H20" s="11"/>
      <c r="I20" s="11"/>
      <c r="J20" s="11"/>
    </row>
    <row r="21" spans="1:10" ht="15" x14ac:dyDescent="0.25">
      <c r="A21" s="11"/>
      <c r="B21" s="8">
        <v>25</v>
      </c>
      <c r="C21" s="13" t="s">
        <v>32</v>
      </c>
      <c r="D21" s="11"/>
      <c r="E21" s="11"/>
      <c r="F21" s="11"/>
      <c r="G21" s="11"/>
      <c r="H21" s="11"/>
      <c r="I21" s="11"/>
      <c r="J21" s="11"/>
    </row>
    <row r="22" spans="1:10" ht="15" x14ac:dyDescent="0.25">
      <c r="A22" s="11"/>
      <c r="B22" s="8"/>
      <c r="C22" s="11" t="s">
        <v>33</v>
      </c>
      <c r="D22" s="11"/>
      <c r="E22" s="11"/>
      <c r="F22" s="11"/>
      <c r="G22" s="11"/>
      <c r="H22" s="11"/>
      <c r="I22" s="11"/>
      <c r="J22" s="11"/>
    </row>
    <row r="23" spans="1:10" ht="15" x14ac:dyDescent="0.25">
      <c r="A23" s="11"/>
      <c r="B23" s="8"/>
      <c r="C23" s="11"/>
      <c r="D23" s="11"/>
      <c r="E23" s="11"/>
      <c r="F23" s="11"/>
      <c r="G23" s="11"/>
      <c r="H23" s="11"/>
      <c r="I23" s="11"/>
      <c r="J23" s="11"/>
    </row>
    <row r="24" spans="1:10" ht="15" x14ac:dyDescent="0.25">
      <c r="A24" s="11"/>
      <c r="B24" s="8">
        <v>39</v>
      </c>
      <c r="C24" s="13" t="s">
        <v>38</v>
      </c>
      <c r="D24" s="11"/>
      <c r="E24" s="11"/>
      <c r="F24" s="11"/>
      <c r="G24" s="11"/>
      <c r="H24" s="11"/>
      <c r="I24" s="11"/>
      <c r="J24" s="11"/>
    </row>
    <row r="25" spans="1:10" ht="15" x14ac:dyDescent="0.25">
      <c r="A25" s="11"/>
      <c r="B25" s="8"/>
      <c r="C25" s="11" t="s">
        <v>33</v>
      </c>
      <c r="D25" s="11"/>
      <c r="E25" s="11"/>
      <c r="F25" s="11"/>
      <c r="G25" s="11"/>
      <c r="H25" s="11"/>
      <c r="I25" s="11"/>
      <c r="J25" s="11"/>
    </row>
    <row r="26" spans="1:10" ht="15" x14ac:dyDescent="0.25">
      <c r="A26" s="11"/>
      <c r="B26" s="8"/>
      <c r="C26" s="11"/>
      <c r="D26" s="11"/>
      <c r="E26" s="11"/>
      <c r="F26" s="11"/>
      <c r="G26" s="11"/>
      <c r="H26" s="11"/>
      <c r="I26" s="11"/>
      <c r="J26" s="11"/>
    </row>
    <row r="27" spans="1:10" ht="15" x14ac:dyDescent="0.25">
      <c r="A27" s="11"/>
      <c r="B27" s="8">
        <v>25</v>
      </c>
      <c r="C27" s="13" t="s">
        <v>39</v>
      </c>
      <c r="D27" s="11"/>
      <c r="E27" s="11"/>
      <c r="F27" s="11"/>
      <c r="G27" s="11"/>
      <c r="H27" s="11"/>
      <c r="I27" s="11"/>
      <c r="J27" s="11"/>
    </row>
    <row r="28" spans="1:10" ht="15" x14ac:dyDescent="0.25">
      <c r="A28" s="11"/>
      <c r="B28" s="8"/>
      <c r="C28" s="11"/>
      <c r="D28" s="11"/>
      <c r="E28" s="11"/>
      <c r="F28" s="11"/>
      <c r="G28" s="11"/>
      <c r="H28" s="11"/>
      <c r="I28" s="11"/>
      <c r="J28" s="11"/>
    </row>
    <row r="29" spans="1:10" ht="15" x14ac:dyDescent="0.25">
      <c r="A29" s="11"/>
      <c r="B29" s="19">
        <f>353/(273+B27)</f>
        <v>1.1845637583892616</v>
      </c>
      <c r="C29" s="13" t="s">
        <v>34</v>
      </c>
      <c r="D29" s="11"/>
      <c r="E29" s="11"/>
      <c r="F29" s="11"/>
      <c r="G29" s="11"/>
      <c r="H29" s="11"/>
      <c r="I29" s="11"/>
      <c r="J29" s="11"/>
    </row>
    <row r="30" spans="1:10" ht="15" x14ac:dyDescent="0.25">
      <c r="B30" s="1"/>
      <c r="C30" s="1" t="s">
        <v>35</v>
      </c>
      <c r="E30" s="11"/>
      <c r="F30" s="11"/>
      <c r="G30" s="11"/>
      <c r="H30" s="11"/>
      <c r="I30" s="11"/>
      <c r="J30" s="11"/>
    </row>
    <row r="31" spans="1:10" ht="15" x14ac:dyDescent="0.25">
      <c r="A31" s="11"/>
      <c r="B31" s="8"/>
      <c r="C31" s="13"/>
      <c r="D31" s="11"/>
      <c r="E31" s="11"/>
      <c r="F31" s="11"/>
      <c r="G31" s="11"/>
      <c r="H31" s="11"/>
      <c r="I31" s="11"/>
      <c r="J31" s="11"/>
    </row>
    <row r="32" spans="1:10" ht="15" x14ac:dyDescent="0.25">
      <c r="A32" s="11"/>
      <c r="B32" s="8"/>
      <c r="C32" s="13"/>
      <c r="D32" s="11"/>
      <c r="E32" s="11"/>
      <c r="F32" s="11"/>
      <c r="G32" s="11"/>
      <c r="H32" s="11"/>
      <c r="I32" s="11"/>
      <c r="J32" s="11"/>
    </row>
    <row r="33" spans="1:10" ht="15" x14ac:dyDescent="0.25">
      <c r="A33" s="11"/>
      <c r="B33" s="8"/>
      <c r="C33" s="13"/>
      <c r="D33" s="11"/>
      <c r="E33" s="11"/>
      <c r="F33" s="11"/>
      <c r="G33" s="11"/>
      <c r="H33" s="11"/>
      <c r="I33" s="11"/>
      <c r="J33" s="11"/>
    </row>
    <row r="34" spans="1:10" ht="15" x14ac:dyDescent="0.25">
      <c r="A34" s="11"/>
      <c r="B34" s="8"/>
      <c r="C34" s="13"/>
      <c r="D34" s="11"/>
      <c r="E34" s="11"/>
      <c r="F34" s="11"/>
      <c r="G34" s="11"/>
      <c r="H34" s="11"/>
      <c r="I34" s="11"/>
      <c r="J34" s="11"/>
    </row>
    <row r="35" spans="1:10" ht="14.25" x14ac:dyDescent="0.2">
      <c r="A35" s="3"/>
      <c r="B35" s="2"/>
      <c r="C35" s="15"/>
      <c r="D35" s="3"/>
      <c r="E35" s="3"/>
      <c r="F35" s="3"/>
      <c r="G35" s="3"/>
      <c r="H35" s="3"/>
      <c r="I35" s="3"/>
      <c r="J35" s="3"/>
    </row>
  </sheetData>
  <mergeCells count="2">
    <mergeCell ref="A2:J2"/>
    <mergeCell ref="A3:J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Исходные даные</vt:lpstr>
      <vt:lpstr> Ж.2 (обязательное)</vt:lpstr>
      <vt:lpstr> Ж.3 (обязательное)</vt:lpstr>
      <vt:lpstr>' Ж.2 (обязательное)'!Область_печати</vt:lpstr>
      <vt:lpstr>' Ж.3 (обязательное)'!Область_печати</vt:lpstr>
      <vt:lpstr>'Исходные даные'!Область_печати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2020-11-18T19:14:04Z</dcterms:modified>
</cp:coreProperties>
</file>